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ailteireland-my.sharepoint.com/personal/helen_mcdaid_failteireland_ie/Documents/Desktop/Downloads to Save/"/>
    </mc:Choice>
  </mc:AlternateContent>
  <xr:revisionPtr revIDLastSave="6" documentId="11_0524C5E7039A748F8648DCC550040A278FDB6A17" xr6:coauthVersionLast="45" xr6:coauthVersionMax="45" xr10:uidLastSave="{998B4DF4-D188-4870-96B9-3F12FDAA04EB}"/>
  <bookViews>
    <workbookView xWindow="-120" yWindow="-120" windowWidth="20730" windowHeight="11160" tabRatio="853" activeTab="7" xr2:uid="{00000000-000D-0000-FFFF-FFFF00000000}"/>
  </bookViews>
  <sheets>
    <sheet name="Input -&gt;" sheetId="6" r:id="rId1"/>
    <sheet name="Trading Input Sheet" sheetId="12" r:id="rId2"/>
    <sheet name="Calculation -&gt;" sheetId="8" state="hidden" r:id="rId3"/>
    <sheet name="Pre-Opening Cost" sheetId="18" r:id="rId4"/>
    <sheet name="Calculation Sheet (Trading)" sheetId="1" state="hidden" r:id="rId5"/>
    <sheet name="Calculation Sheet (Pre-Op)" sheetId="13" state="hidden" r:id="rId6"/>
    <sheet name="Output -&gt;" sheetId="14" r:id="rId7"/>
    <sheet name="Analysis" sheetId="17" r:id="rId8"/>
    <sheet name="Support -&gt;" sheetId="5" state="hidden" r:id="rId9"/>
    <sheet name="Data Validation" sheetId="4" state="hidden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8" l="1"/>
  <c r="C66" i="18"/>
  <c r="I69" i="18" l="1"/>
  <c r="I66" i="18"/>
  <c r="I71" i="18" l="1"/>
  <c r="H22" i="18"/>
  <c r="I22" i="18" s="1"/>
  <c r="I23" i="18" s="1"/>
  <c r="H19" i="18"/>
  <c r="I19" i="18" s="1"/>
  <c r="H18" i="18"/>
  <c r="I18" i="18" s="1"/>
  <c r="H17" i="18"/>
  <c r="I17" i="18" s="1"/>
  <c r="H16" i="18"/>
  <c r="I16" i="18" s="1"/>
  <c r="C2" i="18"/>
  <c r="C64" i="18" s="1"/>
  <c r="C114" i="18"/>
  <c r="C124" i="18" s="1"/>
  <c r="I113" i="18"/>
  <c r="I112" i="18"/>
  <c r="I111" i="18"/>
  <c r="I110" i="18"/>
  <c r="I109" i="18"/>
  <c r="C106" i="18"/>
  <c r="C123" i="18" s="1"/>
  <c r="I104" i="18"/>
  <c r="I103" i="18"/>
  <c r="I102" i="18"/>
  <c r="I101" i="18"/>
  <c r="I100" i="18"/>
  <c r="I99" i="18"/>
  <c r="C88" i="18"/>
  <c r="C121" i="18" s="1"/>
  <c r="I87" i="18"/>
  <c r="I86" i="18"/>
  <c r="I85" i="18"/>
  <c r="I84" i="18"/>
  <c r="I83" i="18"/>
  <c r="I82" i="18"/>
  <c r="I81" i="18"/>
  <c r="I80" i="18"/>
  <c r="I79" i="18"/>
  <c r="I78" i="18"/>
  <c r="I77" i="18"/>
  <c r="I76" i="18"/>
  <c r="I73" i="18"/>
  <c r="H59" i="18"/>
  <c r="I59" i="18" s="1"/>
  <c r="H58" i="18"/>
  <c r="I58" i="18" s="1"/>
  <c r="H55" i="18"/>
  <c r="I55" i="18" s="1"/>
  <c r="I56" i="18" s="1"/>
  <c r="H52" i="18"/>
  <c r="I52" i="18" s="1"/>
  <c r="H51" i="18"/>
  <c r="I51" i="18" s="1"/>
  <c r="H48" i="18"/>
  <c r="I48" i="18" s="1"/>
  <c r="I49" i="18" s="1"/>
  <c r="H45" i="18"/>
  <c r="I45" i="18" s="1"/>
  <c r="H44" i="18"/>
  <c r="I44" i="18" s="1"/>
  <c r="H43" i="18"/>
  <c r="I43" i="18" s="1"/>
  <c r="H40" i="18"/>
  <c r="I40" i="18" s="1"/>
  <c r="I41" i="18" s="1"/>
  <c r="H37" i="18"/>
  <c r="I37" i="18" s="1"/>
  <c r="I38" i="18" s="1"/>
  <c r="H34" i="18"/>
  <c r="I34" i="18" s="1"/>
  <c r="I35" i="18" s="1"/>
  <c r="H31" i="18"/>
  <c r="I31" i="18" s="1"/>
  <c r="H30" i="18"/>
  <c r="I30" i="18" s="1"/>
  <c r="H29" i="18"/>
  <c r="I29" i="18" s="1"/>
  <c r="H26" i="18"/>
  <c r="I26" i="18" s="1"/>
  <c r="H25" i="18"/>
  <c r="I25" i="18" s="1"/>
  <c r="H13" i="18"/>
  <c r="I13" i="18" s="1"/>
  <c r="I14" i="18" s="1"/>
  <c r="H10" i="18"/>
  <c r="I10" i="18" s="1"/>
  <c r="H9" i="18"/>
  <c r="I9" i="18" s="1"/>
  <c r="H8" i="18"/>
  <c r="I8" i="18" s="1"/>
  <c r="H7" i="18"/>
  <c r="I7" i="18" s="1"/>
  <c r="C120" i="18" l="1"/>
  <c r="I20" i="18"/>
  <c r="C3" i="18"/>
  <c r="D91" i="18" s="1"/>
  <c r="I27" i="18"/>
  <c r="I46" i="18"/>
  <c r="I11" i="18"/>
  <c r="I53" i="18"/>
  <c r="I60" i="18"/>
  <c r="I32" i="18"/>
  <c r="C116" i="18"/>
  <c r="I116" i="18" s="1"/>
  <c r="I61" i="18" l="1"/>
  <c r="D92" i="18"/>
  <c r="I92" i="18" s="1"/>
  <c r="D93" i="18"/>
  <c r="I93" i="18" s="1"/>
  <c r="C119" i="18"/>
  <c r="D94" i="18"/>
  <c r="I94" i="18" s="1"/>
  <c r="I91" i="18" l="1"/>
  <c r="D95" i="18"/>
  <c r="C122" i="18" s="1"/>
  <c r="C125" i="18" s="1"/>
  <c r="B41" i="1" l="1"/>
  <c r="B38" i="1"/>
  <c r="D65" i="12"/>
  <c r="E40" i="1" s="1"/>
  <c r="D129" i="12"/>
  <c r="D131" i="12" s="1"/>
  <c r="D132" i="12" s="1"/>
  <c r="D64" i="12" s="1"/>
  <c r="B39" i="1" s="1"/>
  <c r="B36" i="1"/>
  <c r="B33" i="1"/>
  <c r="D60" i="12"/>
  <c r="E35" i="1" s="1"/>
  <c r="BQ35" i="1" s="1"/>
  <c r="D122" i="12"/>
  <c r="D124" i="12" s="1"/>
  <c r="D125" i="12" s="1"/>
  <c r="D59" i="12" s="1"/>
  <c r="B34" i="1" s="1"/>
  <c r="BK40" i="1" l="1"/>
  <c r="BQ40" i="1"/>
  <c r="AS40" i="1"/>
  <c r="U40" i="1"/>
  <c r="R40" i="1"/>
  <c r="AP40" i="1"/>
  <c r="BN40" i="1"/>
  <c r="X40" i="1"/>
  <c r="AV40" i="1"/>
  <c r="BT40" i="1"/>
  <c r="AA40" i="1"/>
  <c r="AY40" i="1"/>
  <c r="BW40" i="1"/>
  <c r="AD40" i="1"/>
  <c r="BB40" i="1"/>
  <c r="BZ40" i="1"/>
  <c r="I40" i="1"/>
  <c r="AG40" i="1"/>
  <c r="BE40" i="1"/>
  <c r="L40" i="1"/>
  <c r="AJ40" i="1"/>
  <c r="BH40" i="1"/>
  <c r="F40" i="1"/>
  <c r="O40" i="1"/>
  <c r="AM40" i="1"/>
  <c r="F35" i="1"/>
  <c r="AA35" i="1"/>
  <c r="BH35" i="1"/>
  <c r="R35" i="1"/>
  <c r="AM35" i="1"/>
  <c r="BT35" i="1"/>
  <c r="I35" i="1"/>
  <c r="AD35" i="1"/>
  <c r="AY35" i="1"/>
  <c r="U35" i="1"/>
  <c r="AP35" i="1"/>
  <c r="BK35" i="1"/>
  <c r="L35" i="1"/>
  <c r="AG35" i="1"/>
  <c r="BB35" i="1"/>
  <c r="BW35" i="1"/>
  <c r="X35" i="1"/>
  <c r="AS35" i="1"/>
  <c r="BN35" i="1"/>
  <c r="AJ35" i="1"/>
  <c r="BE35" i="1"/>
  <c r="BZ35" i="1"/>
  <c r="O35" i="1"/>
  <c r="AV35" i="1"/>
  <c r="CA26" i="1" l="1"/>
  <c r="BZ26" i="1"/>
  <c r="BX26" i="1"/>
  <c r="BW26" i="1"/>
  <c r="BU26" i="1"/>
  <c r="BT26" i="1"/>
  <c r="BR26" i="1"/>
  <c r="BQ26" i="1"/>
  <c r="BO26" i="1"/>
  <c r="BN26" i="1"/>
  <c r="BL26" i="1"/>
  <c r="BK26" i="1"/>
  <c r="BI26" i="1"/>
  <c r="BH26" i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CA27" i="1"/>
  <c r="BZ27" i="1"/>
  <c r="BX27" i="1"/>
  <c r="BW27" i="1"/>
  <c r="BU27" i="1"/>
  <c r="BT27" i="1"/>
  <c r="BR27" i="1"/>
  <c r="BQ27" i="1"/>
  <c r="BO27" i="1"/>
  <c r="BN27" i="1"/>
  <c r="BL27" i="1"/>
  <c r="BK27" i="1"/>
  <c r="BI27" i="1"/>
  <c r="BH27" i="1"/>
  <c r="BF27" i="1"/>
  <c r="BE27" i="1"/>
  <c r="BC27" i="1"/>
  <c r="BB27" i="1"/>
  <c r="AZ27" i="1"/>
  <c r="AY27" i="1"/>
  <c r="AW27" i="1"/>
  <c r="AV27" i="1"/>
  <c r="AT27" i="1"/>
  <c r="AS27" i="1"/>
  <c r="AQ27" i="1"/>
  <c r="AP27" i="1"/>
  <c r="AN27" i="1"/>
  <c r="AM27" i="1"/>
  <c r="AK27" i="1"/>
  <c r="AJ27" i="1"/>
  <c r="AH27" i="1"/>
  <c r="AG27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CA25" i="1"/>
  <c r="BZ25" i="1"/>
  <c r="BX25" i="1"/>
  <c r="BW25" i="1"/>
  <c r="BU25" i="1"/>
  <c r="BT25" i="1"/>
  <c r="BR25" i="1"/>
  <c r="BQ25" i="1"/>
  <c r="BO25" i="1"/>
  <c r="BN25" i="1"/>
  <c r="BL25" i="1"/>
  <c r="BK25" i="1"/>
  <c r="BI25" i="1"/>
  <c r="BH25" i="1"/>
  <c r="BF25" i="1"/>
  <c r="BE25" i="1"/>
  <c r="BC25" i="1"/>
  <c r="BB25" i="1"/>
  <c r="AZ25" i="1"/>
  <c r="AY25" i="1"/>
  <c r="AW25" i="1"/>
  <c r="AV25" i="1"/>
  <c r="AT25" i="1"/>
  <c r="AS25" i="1"/>
  <c r="AQ25" i="1"/>
  <c r="AP25" i="1"/>
  <c r="AN25" i="1"/>
  <c r="AM25" i="1"/>
  <c r="AK25" i="1"/>
  <c r="AJ25" i="1"/>
  <c r="AH25" i="1"/>
  <c r="AG25" i="1"/>
  <c r="AE25" i="1"/>
  <c r="AD25" i="1"/>
  <c r="AB25" i="1"/>
  <c r="AA25" i="1"/>
  <c r="Y25" i="1"/>
  <c r="X25" i="1"/>
  <c r="V25" i="1"/>
  <c r="W25" i="1" s="1"/>
  <c r="U25" i="1"/>
  <c r="S25" i="1"/>
  <c r="R25" i="1"/>
  <c r="P25" i="1"/>
  <c r="O25" i="1"/>
  <c r="M25" i="1"/>
  <c r="L25" i="1"/>
  <c r="J25" i="1"/>
  <c r="I25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CA23" i="1"/>
  <c r="BX23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CA22" i="1"/>
  <c r="BX22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CA20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G21" i="1"/>
  <c r="G20" i="1"/>
  <c r="AC17" i="12"/>
  <c r="AC19" i="12" s="1"/>
  <c r="AC21" i="12" s="1"/>
  <c r="AC23" i="12" s="1"/>
  <c r="AB17" i="12"/>
  <c r="AB19" i="12" s="1"/>
  <c r="AB21" i="12" s="1"/>
  <c r="AB23" i="12" s="1"/>
  <c r="AA17" i="12"/>
  <c r="AA19" i="12" s="1"/>
  <c r="AA21" i="12" s="1"/>
  <c r="AA23" i="12" s="1"/>
  <c r="Z17" i="12"/>
  <c r="Z19" i="12" s="1"/>
  <c r="Z21" i="12" s="1"/>
  <c r="Z23" i="12" s="1"/>
  <c r="Y17" i="12"/>
  <c r="Y19" i="12" s="1"/>
  <c r="Y21" i="12" s="1"/>
  <c r="Y23" i="12" s="1"/>
  <c r="X17" i="12"/>
  <c r="X19" i="12" s="1"/>
  <c r="X21" i="12" s="1"/>
  <c r="X23" i="12" s="1"/>
  <c r="W17" i="12"/>
  <c r="W19" i="12" s="1"/>
  <c r="W21" i="12" s="1"/>
  <c r="W23" i="12" s="1"/>
  <c r="V17" i="12"/>
  <c r="V19" i="12" s="1"/>
  <c r="V21" i="12" s="1"/>
  <c r="V23" i="12" s="1"/>
  <c r="U17" i="12"/>
  <c r="U19" i="12" s="1"/>
  <c r="U21" i="12" s="1"/>
  <c r="U23" i="12" s="1"/>
  <c r="T17" i="12"/>
  <c r="T19" i="12" s="1"/>
  <c r="T21" i="12" s="1"/>
  <c r="T23" i="12" s="1"/>
  <c r="S17" i="12"/>
  <c r="S19" i="12" s="1"/>
  <c r="S21" i="12" s="1"/>
  <c r="S23" i="12" s="1"/>
  <c r="R17" i="12"/>
  <c r="R19" i="12" s="1"/>
  <c r="R21" i="12" s="1"/>
  <c r="R23" i="12" s="1"/>
  <c r="Q17" i="12"/>
  <c r="Q19" i="12" s="1"/>
  <c r="Q21" i="12" s="1"/>
  <c r="Q23" i="12" s="1"/>
  <c r="P17" i="12"/>
  <c r="P19" i="12" s="1"/>
  <c r="P21" i="12" s="1"/>
  <c r="P23" i="12" s="1"/>
  <c r="O17" i="12"/>
  <c r="O19" i="12" s="1"/>
  <c r="O21" i="12" s="1"/>
  <c r="O23" i="12" s="1"/>
  <c r="N17" i="12"/>
  <c r="N19" i="12" s="1"/>
  <c r="N21" i="12" s="1"/>
  <c r="N23" i="12" s="1"/>
  <c r="M17" i="12"/>
  <c r="M19" i="12" s="1"/>
  <c r="M21" i="12" s="1"/>
  <c r="M23" i="12" s="1"/>
  <c r="L17" i="12"/>
  <c r="L19" i="12" s="1"/>
  <c r="L21" i="12" s="1"/>
  <c r="L23" i="12" s="1"/>
  <c r="K17" i="12"/>
  <c r="K19" i="12" s="1"/>
  <c r="K21" i="12" s="1"/>
  <c r="K23" i="12" s="1"/>
  <c r="J17" i="12"/>
  <c r="J19" i="12" s="1"/>
  <c r="J21" i="12" s="1"/>
  <c r="J23" i="12" s="1"/>
  <c r="I17" i="12"/>
  <c r="I19" i="12" s="1"/>
  <c r="I21" i="12" s="1"/>
  <c r="I23" i="12" s="1"/>
  <c r="H17" i="12"/>
  <c r="H19" i="12" s="1"/>
  <c r="H21" i="12" s="1"/>
  <c r="H23" i="12" s="1"/>
  <c r="G17" i="12"/>
  <c r="G19" i="12" s="1"/>
  <c r="G21" i="12" s="1"/>
  <c r="G23" i="12" s="1"/>
  <c r="F17" i="12"/>
  <c r="F19" i="12" s="1"/>
  <c r="F21" i="12" s="1"/>
  <c r="F23" i="12" s="1"/>
  <c r="E17" i="12"/>
  <c r="E19" i="12" s="1"/>
  <c r="E21" i="12" s="1"/>
  <c r="E23" i="12" s="1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AC13" i="12"/>
  <c r="BZ20" i="1" s="1"/>
  <c r="AB13" i="12"/>
  <c r="BW20" i="1" s="1"/>
  <c r="AA13" i="12"/>
  <c r="BT20" i="1" s="1"/>
  <c r="Z13" i="12"/>
  <c r="BQ20" i="1" s="1"/>
  <c r="Y13" i="12"/>
  <c r="BN20" i="1" s="1"/>
  <c r="X13" i="12"/>
  <c r="X15" i="12" s="1"/>
  <c r="W13" i="12"/>
  <c r="W15" i="12" s="1"/>
  <c r="V13" i="12"/>
  <c r="BE20" i="1" s="1"/>
  <c r="U13" i="12"/>
  <c r="BB20" i="1" s="1"/>
  <c r="T13" i="12"/>
  <c r="T15" i="12" s="1"/>
  <c r="S13" i="12"/>
  <c r="AV20" i="1" s="1"/>
  <c r="R13" i="12"/>
  <c r="AS20" i="1" s="1"/>
  <c r="Q13" i="12"/>
  <c r="AP20" i="1" s="1"/>
  <c r="P13" i="12"/>
  <c r="P15" i="12" s="1"/>
  <c r="O13" i="12"/>
  <c r="O15" i="12" s="1"/>
  <c r="N13" i="12"/>
  <c r="AG20" i="1" s="1"/>
  <c r="M13" i="12"/>
  <c r="AD20" i="1" s="1"/>
  <c r="L13" i="12"/>
  <c r="L15" i="12" s="1"/>
  <c r="K13" i="12"/>
  <c r="X20" i="1" s="1"/>
  <c r="J13" i="12"/>
  <c r="J15" i="12" s="1"/>
  <c r="I13" i="12"/>
  <c r="R20" i="1" s="1"/>
  <c r="H13" i="12"/>
  <c r="O20" i="1" s="1"/>
  <c r="G13" i="12"/>
  <c r="G15" i="12" s="1"/>
  <c r="F13" i="12"/>
  <c r="I20" i="1" s="1"/>
  <c r="E13" i="12"/>
  <c r="E15" i="12" s="1"/>
  <c r="AB15" i="12"/>
  <c r="Y15" i="12"/>
  <c r="I15" i="12"/>
  <c r="AC15" i="12"/>
  <c r="AA15" i="12"/>
  <c r="Z15" i="12"/>
  <c r="V15" i="12"/>
  <c r="U15" i="12"/>
  <c r="S15" i="12"/>
  <c r="N15" i="12"/>
  <c r="F15" i="12"/>
  <c r="D143" i="12"/>
  <c r="D145" i="12" s="1"/>
  <c r="D146" i="12" s="1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S10" i="1"/>
  <c r="T10" i="1" s="1"/>
  <c r="P10" i="1"/>
  <c r="Q10" i="1" s="1"/>
  <c r="M10" i="1"/>
  <c r="N10" i="1" s="1"/>
  <c r="J10" i="1"/>
  <c r="K10" i="1" s="1"/>
  <c r="G10" i="1"/>
  <c r="H10" i="1" s="1"/>
  <c r="G27" i="1"/>
  <c r="F27" i="1"/>
  <c r="G25" i="1"/>
  <c r="F25" i="1"/>
  <c r="G24" i="1"/>
  <c r="G23" i="1"/>
  <c r="G22" i="1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AC39" i="12"/>
  <c r="AC41" i="12" s="1"/>
  <c r="AB39" i="12"/>
  <c r="AB41" i="12" s="1"/>
  <c r="AA39" i="12"/>
  <c r="AA41" i="12" s="1"/>
  <c r="Z39" i="12"/>
  <c r="Z41" i="12" s="1"/>
  <c r="Y39" i="12"/>
  <c r="Y41" i="12" s="1"/>
  <c r="X39" i="12"/>
  <c r="X41" i="12" s="1"/>
  <c r="W39" i="12"/>
  <c r="W41" i="12" s="1"/>
  <c r="V39" i="12"/>
  <c r="V41" i="12" s="1"/>
  <c r="U39" i="12"/>
  <c r="U41" i="12" s="1"/>
  <c r="T39" i="12"/>
  <c r="T41" i="12" s="1"/>
  <c r="S39" i="12"/>
  <c r="S41" i="12" s="1"/>
  <c r="R39" i="12"/>
  <c r="R41" i="12" s="1"/>
  <c r="Q39" i="12"/>
  <c r="Q41" i="12" s="1"/>
  <c r="P39" i="12"/>
  <c r="P41" i="12" s="1"/>
  <c r="O39" i="12"/>
  <c r="O41" i="12" s="1"/>
  <c r="N39" i="12"/>
  <c r="N41" i="12" s="1"/>
  <c r="M39" i="12"/>
  <c r="M41" i="12" s="1"/>
  <c r="L39" i="12"/>
  <c r="L41" i="12" s="1"/>
  <c r="K39" i="12"/>
  <c r="K41" i="12" s="1"/>
  <c r="J39" i="12"/>
  <c r="J41" i="12" s="1"/>
  <c r="I39" i="12"/>
  <c r="I41" i="12" s="1"/>
  <c r="H39" i="12"/>
  <c r="H41" i="12" s="1"/>
  <c r="G39" i="12"/>
  <c r="G41" i="12" s="1"/>
  <c r="F39" i="12"/>
  <c r="F41" i="12" s="1"/>
  <c r="E39" i="12"/>
  <c r="E41" i="12" s="1"/>
  <c r="AC33" i="12"/>
  <c r="AC35" i="12" s="1"/>
  <c r="AB33" i="12"/>
  <c r="AB35" i="12" s="1"/>
  <c r="AA33" i="12"/>
  <c r="AA35" i="12" s="1"/>
  <c r="Z33" i="12"/>
  <c r="Z35" i="12" s="1"/>
  <c r="Y33" i="12"/>
  <c r="Y35" i="12" s="1"/>
  <c r="X33" i="12"/>
  <c r="X35" i="12" s="1"/>
  <c r="W33" i="12"/>
  <c r="W35" i="12" s="1"/>
  <c r="V33" i="12"/>
  <c r="V35" i="12" s="1"/>
  <c r="U33" i="12"/>
  <c r="U35" i="12" s="1"/>
  <c r="T33" i="12"/>
  <c r="T35" i="12" s="1"/>
  <c r="S33" i="12"/>
  <c r="S35" i="12" s="1"/>
  <c r="R33" i="12"/>
  <c r="R35" i="12" s="1"/>
  <c r="Q33" i="12"/>
  <c r="Q35" i="12" s="1"/>
  <c r="P33" i="12"/>
  <c r="P35" i="12" s="1"/>
  <c r="O33" i="12"/>
  <c r="O35" i="12" s="1"/>
  <c r="N33" i="12"/>
  <c r="N35" i="12" s="1"/>
  <c r="M33" i="12"/>
  <c r="M35" i="12" s="1"/>
  <c r="L33" i="12"/>
  <c r="L35" i="12" s="1"/>
  <c r="K33" i="12"/>
  <c r="K35" i="12" s="1"/>
  <c r="J33" i="12"/>
  <c r="J35" i="12" s="1"/>
  <c r="I33" i="12"/>
  <c r="I35" i="12" s="1"/>
  <c r="H33" i="12"/>
  <c r="H35" i="12" s="1"/>
  <c r="G33" i="12"/>
  <c r="G35" i="12" s="1"/>
  <c r="F33" i="12"/>
  <c r="F35" i="12" s="1"/>
  <c r="E33" i="12"/>
  <c r="E35" i="12" s="1"/>
  <c r="F27" i="12"/>
  <c r="I22" i="1" s="1"/>
  <c r="G27" i="12"/>
  <c r="L22" i="1" s="1"/>
  <c r="H27" i="12"/>
  <c r="O22" i="1" s="1"/>
  <c r="I27" i="12"/>
  <c r="R22" i="1" s="1"/>
  <c r="J27" i="12"/>
  <c r="J29" i="12" s="1"/>
  <c r="K27" i="12"/>
  <c r="K29" i="12" s="1"/>
  <c r="L27" i="12"/>
  <c r="L29" i="12" s="1"/>
  <c r="M27" i="12"/>
  <c r="M29" i="12" s="1"/>
  <c r="N27" i="12"/>
  <c r="AG22" i="1" s="1"/>
  <c r="O27" i="12"/>
  <c r="AJ22" i="1" s="1"/>
  <c r="P27" i="12"/>
  <c r="AM22" i="1" s="1"/>
  <c r="Q27" i="12"/>
  <c r="AP22" i="1" s="1"/>
  <c r="R27" i="12"/>
  <c r="AS22" i="1" s="1"/>
  <c r="S27" i="12"/>
  <c r="S29" i="12" s="1"/>
  <c r="T27" i="12"/>
  <c r="T29" i="12" s="1"/>
  <c r="U27" i="12"/>
  <c r="U29" i="12" s="1"/>
  <c r="V27" i="12"/>
  <c r="BE22" i="1" s="1"/>
  <c r="W27" i="12"/>
  <c r="BH22" i="1" s="1"/>
  <c r="X27" i="12"/>
  <c r="BK22" i="1" s="1"/>
  <c r="Y27" i="12"/>
  <c r="BN22" i="1" s="1"/>
  <c r="Z27" i="12"/>
  <c r="BQ22" i="1" s="1"/>
  <c r="AA27" i="12"/>
  <c r="AA29" i="12" s="1"/>
  <c r="AB27" i="12"/>
  <c r="AB29" i="12" s="1"/>
  <c r="AC27" i="12"/>
  <c r="AC29" i="12" s="1"/>
  <c r="F29" i="12"/>
  <c r="E27" i="12"/>
  <c r="E29" i="12" s="1"/>
  <c r="K15" i="12" l="1"/>
  <c r="Q15" i="12"/>
  <c r="H15" i="12"/>
  <c r="M15" i="12"/>
  <c r="L20" i="1"/>
  <c r="AJ20" i="1"/>
  <c r="AJ34" i="1" s="1"/>
  <c r="BH20" i="1"/>
  <c r="BJ20" i="1" s="1"/>
  <c r="O21" i="1"/>
  <c r="O38" i="1" s="1"/>
  <c r="AD21" i="1"/>
  <c r="X22" i="1"/>
  <c r="AV22" i="1"/>
  <c r="AX22" i="1" s="1"/>
  <c r="BT22" i="1"/>
  <c r="BV22" i="1" s="1"/>
  <c r="L23" i="1"/>
  <c r="X23" i="1"/>
  <c r="AJ23" i="1"/>
  <c r="AL23" i="1" s="1"/>
  <c r="AV23" i="1"/>
  <c r="BH23" i="1"/>
  <c r="BT23" i="1"/>
  <c r="BV23" i="1" s="1"/>
  <c r="L24" i="1"/>
  <c r="N24" i="1" s="1"/>
  <c r="X24" i="1"/>
  <c r="Z24" i="1" s="1"/>
  <c r="AJ24" i="1"/>
  <c r="AV24" i="1"/>
  <c r="BH24" i="1"/>
  <c r="BJ24" i="1" s="1"/>
  <c r="BT24" i="1"/>
  <c r="BV24" i="1" s="1"/>
  <c r="AA20" i="1"/>
  <c r="AM20" i="1"/>
  <c r="AO20" i="1" s="1"/>
  <c r="AY20" i="1"/>
  <c r="AY33" i="1" s="1"/>
  <c r="BK20" i="1"/>
  <c r="BK33" i="1" s="1"/>
  <c r="R21" i="1"/>
  <c r="AY21" i="1"/>
  <c r="AY41" i="1" s="1"/>
  <c r="AA22" i="1"/>
  <c r="AC22" i="1" s="1"/>
  <c r="AY22" i="1"/>
  <c r="BA22" i="1" s="1"/>
  <c r="BW22" i="1"/>
  <c r="BY22" i="1" s="1"/>
  <c r="O23" i="1"/>
  <c r="AA23" i="1"/>
  <c r="AC23" i="1" s="1"/>
  <c r="AM23" i="1"/>
  <c r="AO23" i="1" s="1"/>
  <c r="AY23" i="1"/>
  <c r="BK23" i="1"/>
  <c r="BW23" i="1"/>
  <c r="BY23" i="1" s="1"/>
  <c r="O24" i="1"/>
  <c r="Q24" i="1" s="1"/>
  <c r="AA24" i="1"/>
  <c r="AM24" i="1"/>
  <c r="AO24" i="1" s="1"/>
  <c r="AY24" i="1"/>
  <c r="BA24" i="1" s="1"/>
  <c r="BK24" i="1"/>
  <c r="BM24" i="1" s="1"/>
  <c r="BW24" i="1"/>
  <c r="BY24" i="1" s="1"/>
  <c r="R15" i="12"/>
  <c r="F20" i="1"/>
  <c r="H20" i="1" s="1"/>
  <c r="U21" i="1"/>
  <c r="W21" i="1" s="1"/>
  <c r="AM21" i="1"/>
  <c r="AM41" i="1" s="1"/>
  <c r="AD22" i="1"/>
  <c r="BB22" i="1"/>
  <c r="BZ22" i="1"/>
  <c r="CB22" i="1" s="1"/>
  <c r="R23" i="1"/>
  <c r="AD23" i="1"/>
  <c r="AP23" i="1"/>
  <c r="AR23" i="1" s="1"/>
  <c r="BB23" i="1"/>
  <c r="BD23" i="1" s="1"/>
  <c r="BN23" i="1"/>
  <c r="BZ23" i="1"/>
  <c r="CB23" i="1" s="1"/>
  <c r="R24" i="1"/>
  <c r="T24" i="1" s="1"/>
  <c r="AD24" i="1"/>
  <c r="AF24" i="1" s="1"/>
  <c r="AP24" i="1"/>
  <c r="AR24" i="1" s="1"/>
  <c r="BB24" i="1"/>
  <c r="BN24" i="1"/>
  <c r="BZ24" i="1"/>
  <c r="U20" i="1"/>
  <c r="AP21" i="1"/>
  <c r="U22" i="1"/>
  <c r="W22" i="1" s="1"/>
  <c r="I23" i="1"/>
  <c r="U23" i="1"/>
  <c r="AG23" i="1"/>
  <c r="AS23" i="1"/>
  <c r="AU23" i="1" s="1"/>
  <c r="BE23" i="1"/>
  <c r="BG23" i="1" s="1"/>
  <c r="BQ23" i="1"/>
  <c r="I24" i="1"/>
  <c r="U24" i="1"/>
  <c r="W24" i="1" s="1"/>
  <c r="AG24" i="1"/>
  <c r="AI24" i="1" s="1"/>
  <c r="AS24" i="1"/>
  <c r="AU24" i="1" s="1"/>
  <c r="BE24" i="1"/>
  <c r="BQ24" i="1"/>
  <c r="BS24" i="1" s="1"/>
  <c r="BK21" i="1"/>
  <c r="BK38" i="1" s="1"/>
  <c r="AD41" i="1"/>
  <c r="AD39" i="1"/>
  <c r="AD38" i="1"/>
  <c r="BV25" i="1"/>
  <c r="U38" i="1"/>
  <c r="AM38" i="1"/>
  <c r="BA25" i="1"/>
  <c r="BM25" i="1"/>
  <c r="BY25" i="1"/>
  <c r="N27" i="1"/>
  <c r="Q27" i="1"/>
  <c r="AO27" i="1"/>
  <c r="AU26" i="1"/>
  <c r="Q12" i="17" s="1"/>
  <c r="BG26" i="1"/>
  <c r="U12" i="17" s="1"/>
  <c r="BS26" i="1"/>
  <c r="Y12" i="17" s="1"/>
  <c r="AO26" i="1"/>
  <c r="O12" i="17" s="1"/>
  <c r="BM26" i="1"/>
  <c r="W12" i="17" s="1"/>
  <c r="N23" i="1"/>
  <c r="Z23" i="1"/>
  <c r="AX23" i="1"/>
  <c r="BJ23" i="1"/>
  <c r="BA23" i="1"/>
  <c r="BM22" i="1"/>
  <c r="N20" i="1"/>
  <c r="L34" i="1"/>
  <c r="L33" i="1"/>
  <c r="L36" i="1"/>
  <c r="AJ36" i="1"/>
  <c r="X34" i="1"/>
  <c r="X33" i="1"/>
  <c r="X36" i="1"/>
  <c r="AV34" i="1"/>
  <c r="AV33" i="1"/>
  <c r="AV36" i="1"/>
  <c r="BT34" i="1"/>
  <c r="BT33" i="1"/>
  <c r="BT36" i="1"/>
  <c r="AY34" i="1"/>
  <c r="BB36" i="1"/>
  <c r="BB33" i="1"/>
  <c r="BB34" i="1"/>
  <c r="Q20" i="1"/>
  <c r="O34" i="1"/>
  <c r="O33" i="1"/>
  <c r="O36" i="1"/>
  <c r="BK34" i="1"/>
  <c r="AD36" i="1"/>
  <c r="AD34" i="1"/>
  <c r="AD33" i="1"/>
  <c r="BN36" i="1"/>
  <c r="BN34" i="1"/>
  <c r="BN33" i="1"/>
  <c r="AC20" i="1"/>
  <c r="AA34" i="1"/>
  <c r="AA33" i="1"/>
  <c r="AA36" i="1"/>
  <c r="BW34" i="1"/>
  <c r="BW33" i="1"/>
  <c r="BW36" i="1"/>
  <c r="R36" i="1"/>
  <c r="R34" i="1"/>
  <c r="R33" i="1"/>
  <c r="AP33" i="1"/>
  <c r="AP36" i="1"/>
  <c r="AP34" i="1"/>
  <c r="BZ36" i="1"/>
  <c r="BZ34" i="1"/>
  <c r="BZ33" i="1"/>
  <c r="I34" i="1"/>
  <c r="I33" i="1"/>
  <c r="I36" i="1"/>
  <c r="W20" i="1"/>
  <c r="U34" i="1"/>
  <c r="U33" i="1"/>
  <c r="U36" i="1"/>
  <c r="AI20" i="1"/>
  <c r="AG34" i="1"/>
  <c r="AG33" i="1"/>
  <c r="AG36" i="1"/>
  <c r="AU20" i="1"/>
  <c r="AS34" i="1"/>
  <c r="AS33" i="1"/>
  <c r="AS36" i="1"/>
  <c r="BG20" i="1"/>
  <c r="BE34" i="1"/>
  <c r="BE33" i="1"/>
  <c r="BE36" i="1"/>
  <c r="BS20" i="1"/>
  <c r="BQ34" i="1"/>
  <c r="BQ33" i="1"/>
  <c r="BQ36" i="1"/>
  <c r="K22" i="1"/>
  <c r="AI22" i="1"/>
  <c r="AU22" i="1"/>
  <c r="BM23" i="1"/>
  <c r="AF20" i="1"/>
  <c r="T23" i="1"/>
  <c r="AF23" i="1"/>
  <c r="AO25" i="1"/>
  <c r="BP27" i="1"/>
  <c r="AU25" i="1"/>
  <c r="BS25" i="1"/>
  <c r="W27" i="1"/>
  <c r="AI27" i="1"/>
  <c r="AU27" i="1"/>
  <c r="T26" i="1"/>
  <c r="H12" i="17" s="1"/>
  <c r="AR26" i="1"/>
  <c r="P12" i="17" s="1"/>
  <c r="BP26" i="1"/>
  <c r="X12" i="17" s="1"/>
  <c r="CB26" i="1"/>
  <c r="AB12" i="17" s="1"/>
  <c r="AX20" i="1"/>
  <c r="BV20" i="1"/>
  <c r="N22" i="1"/>
  <c r="Z22" i="1"/>
  <c r="AL22" i="1"/>
  <c r="BJ22" i="1"/>
  <c r="K25" i="1"/>
  <c r="BD27" i="1"/>
  <c r="CB27" i="1"/>
  <c r="Q26" i="1"/>
  <c r="G12" i="17" s="1"/>
  <c r="BA20" i="1"/>
  <c r="BY20" i="1"/>
  <c r="Q22" i="1"/>
  <c r="AO22" i="1"/>
  <c r="AL24" i="1"/>
  <c r="AX24" i="1"/>
  <c r="AL25" i="1"/>
  <c r="BS27" i="1"/>
  <c r="BA26" i="1"/>
  <c r="S12" i="17" s="1"/>
  <c r="BY26" i="1"/>
  <c r="AA12" i="17" s="1"/>
  <c r="K20" i="1"/>
  <c r="BD20" i="1"/>
  <c r="CB20" i="1"/>
  <c r="BD22" i="1"/>
  <c r="AC24" i="1"/>
  <c r="Q25" i="1"/>
  <c r="AC25" i="1"/>
  <c r="BJ27" i="1"/>
  <c r="BG22" i="1"/>
  <c r="BP24" i="1"/>
  <c r="AF25" i="1"/>
  <c r="BM27" i="1"/>
  <c r="BY27" i="1"/>
  <c r="N26" i="1"/>
  <c r="F12" i="17" s="1"/>
  <c r="Z20" i="1"/>
  <c r="AL20" i="1"/>
  <c r="BS22" i="1"/>
  <c r="K23" i="1"/>
  <c r="W23" i="1"/>
  <c r="AI23" i="1"/>
  <c r="BS23" i="1"/>
  <c r="BP25" i="1"/>
  <c r="T27" i="1"/>
  <c r="Z26" i="1"/>
  <c r="J12" i="17" s="1"/>
  <c r="AL26" i="1"/>
  <c r="N12" i="17" s="1"/>
  <c r="AX26" i="1"/>
  <c r="R12" i="17" s="1"/>
  <c r="BJ26" i="1"/>
  <c r="V12" i="17" s="1"/>
  <c r="AR20" i="1"/>
  <c r="BP22" i="1"/>
  <c r="AR25" i="1"/>
  <c r="W26" i="1"/>
  <c r="I12" i="17" s="1"/>
  <c r="AI26" i="1"/>
  <c r="M12" i="17" s="1"/>
  <c r="BD26" i="1"/>
  <c r="T12" i="17" s="1"/>
  <c r="K24" i="1"/>
  <c r="N25" i="1"/>
  <c r="AI25" i="1"/>
  <c r="BD25" i="1"/>
  <c r="Z27" i="1"/>
  <c r="AL27" i="1"/>
  <c r="BG27" i="1"/>
  <c r="BP20" i="1"/>
  <c r="BD24" i="1"/>
  <c r="BG25" i="1"/>
  <c r="CB25" i="1"/>
  <c r="AC27" i="1"/>
  <c r="AX27" i="1"/>
  <c r="AO21" i="1"/>
  <c r="T22" i="1"/>
  <c r="Z25" i="1"/>
  <c r="BG24" i="1"/>
  <c r="CB24" i="1"/>
  <c r="AX25" i="1"/>
  <c r="BJ25" i="1"/>
  <c r="K27" i="1"/>
  <c r="AF27" i="1"/>
  <c r="BA27" i="1"/>
  <c r="AC26" i="1"/>
  <c r="K12" i="17" s="1"/>
  <c r="T20" i="1"/>
  <c r="AR22" i="1"/>
  <c r="BP23" i="1"/>
  <c r="T25" i="1"/>
  <c r="AR27" i="1"/>
  <c r="BV27" i="1"/>
  <c r="K26" i="1"/>
  <c r="E12" i="17" s="1"/>
  <c r="AF26" i="1"/>
  <c r="L12" i="17" s="1"/>
  <c r="BV26" i="1"/>
  <c r="Z12" i="17" s="1"/>
  <c r="Q21" i="1"/>
  <c r="AF21" i="1"/>
  <c r="AA21" i="1"/>
  <c r="AV21" i="1"/>
  <c r="AV28" i="1" s="1"/>
  <c r="BH21" i="1"/>
  <c r="BT21" i="1"/>
  <c r="BW21" i="1"/>
  <c r="AG21" i="1"/>
  <c r="BB21" i="1"/>
  <c r="BB28" i="1" s="1"/>
  <c r="BN21" i="1"/>
  <c r="BZ21" i="1"/>
  <c r="L21" i="1"/>
  <c r="AS21" i="1"/>
  <c r="I21" i="1"/>
  <c r="X21" i="1"/>
  <c r="AJ21" i="1"/>
  <c r="BE21" i="1"/>
  <c r="BE28" i="1" s="1"/>
  <c r="BQ21" i="1"/>
  <c r="F21" i="1"/>
  <c r="H26" i="1"/>
  <c r="D12" i="17" s="1"/>
  <c r="X29" i="12"/>
  <c r="H29" i="12"/>
  <c r="G29" i="12"/>
  <c r="R29" i="12"/>
  <c r="I29" i="12"/>
  <c r="O29" i="12"/>
  <c r="W29" i="12"/>
  <c r="Y29" i="12"/>
  <c r="P29" i="12"/>
  <c r="F23" i="1"/>
  <c r="Q29" i="12"/>
  <c r="F24" i="1"/>
  <c r="Z29" i="12"/>
  <c r="N29" i="12"/>
  <c r="F22" i="1"/>
  <c r="V29" i="12"/>
  <c r="U39" i="1" l="1"/>
  <c r="BM21" i="1"/>
  <c r="BK36" i="1"/>
  <c r="U41" i="1"/>
  <c r="AD28" i="1"/>
  <c r="O28" i="1"/>
  <c r="BM20" i="1"/>
  <c r="BM28" i="1" s="1"/>
  <c r="O39" i="1"/>
  <c r="AP28" i="1"/>
  <c r="BT28" i="1"/>
  <c r="R28" i="1"/>
  <c r="Q23" i="1"/>
  <c r="Q28" i="1" s="1"/>
  <c r="AF22" i="1"/>
  <c r="AF28" i="1" s="1"/>
  <c r="BK39" i="1"/>
  <c r="R38" i="1"/>
  <c r="O41" i="1"/>
  <c r="BA21" i="1"/>
  <c r="AM39" i="1"/>
  <c r="AM37" i="1" s="1"/>
  <c r="R41" i="1"/>
  <c r="BK41" i="1"/>
  <c r="R39" i="1"/>
  <c r="T21" i="1"/>
  <c r="T39" i="1" s="1"/>
  <c r="AM36" i="1"/>
  <c r="AM33" i="1"/>
  <c r="AJ33" i="1"/>
  <c r="AJ32" i="1" s="1"/>
  <c r="AY38" i="1"/>
  <c r="R32" i="1"/>
  <c r="AP38" i="1"/>
  <c r="AY39" i="1"/>
  <c r="BK37" i="1"/>
  <c r="F34" i="1"/>
  <c r="BH36" i="1"/>
  <c r="AP39" i="1"/>
  <c r="AD37" i="1"/>
  <c r="F36" i="1"/>
  <c r="BH33" i="1"/>
  <c r="BH32" i="1" s="1"/>
  <c r="AP41" i="1"/>
  <c r="BH28" i="1"/>
  <c r="F33" i="1"/>
  <c r="F32" i="1" s="1"/>
  <c r="BH34" i="1"/>
  <c r="BK28" i="1"/>
  <c r="AY28" i="1"/>
  <c r="BN28" i="1"/>
  <c r="AM28" i="1"/>
  <c r="F28" i="1"/>
  <c r="AA28" i="1"/>
  <c r="BQ28" i="1"/>
  <c r="AJ28" i="1"/>
  <c r="AR21" i="1"/>
  <c r="P7" i="17" s="1"/>
  <c r="AY36" i="1"/>
  <c r="AM34" i="1"/>
  <c r="U37" i="1"/>
  <c r="U28" i="1"/>
  <c r="K21" i="1"/>
  <c r="K28" i="1" s="1"/>
  <c r="I41" i="1"/>
  <c r="I39" i="1"/>
  <c r="I38" i="1"/>
  <c r="H7" i="17"/>
  <c r="Z21" i="1"/>
  <c r="Z28" i="1" s="1"/>
  <c r="X41" i="1"/>
  <c r="X39" i="1"/>
  <c r="X38" i="1"/>
  <c r="BY21" i="1"/>
  <c r="BY28" i="1" s="1"/>
  <c r="BW41" i="1"/>
  <c r="BW38" i="1"/>
  <c r="BW39" i="1"/>
  <c r="I7" i="17"/>
  <c r="W41" i="1"/>
  <c r="W39" i="1"/>
  <c r="W38" i="1"/>
  <c r="AY32" i="1"/>
  <c r="I28" i="1"/>
  <c r="BW28" i="1"/>
  <c r="BJ21" i="1"/>
  <c r="BJ28" i="1" s="1"/>
  <c r="BH41" i="1"/>
  <c r="BH39" i="1"/>
  <c r="BH38" i="1"/>
  <c r="S7" i="17"/>
  <c r="BA41" i="1"/>
  <c r="BA39" i="1"/>
  <c r="BA38" i="1"/>
  <c r="BV21" i="1"/>
  <c r="BV28" i="1" s="1"/>
  <c r="BT41" i="1"/>
  <c r="BT39" i="1"/>
  <c r="BT38" i="1"/>
  <c r="AU21" i="1"/>
  <c r="AU28" i="1" s="1"/>
  <c r="AS41" i="1"/>
  <c r="AS39" i="1"/>
  <c r="AS38" i="1"/>
  <c r="N21" i="1"/>
  <c r="N28" i="1" s="1"/>
  <c r="L41" i="1"/>
  <c r="L39" i="1"/>
  <c r="L38" i="1"/>
  <c r="AX21" i="1"/>
  <c r="AX28" i="1" s="1"/>
  <c r="AV41" i="1"/>
  <c r="AV39" i="1"/>
  <c r="AV38" i="1"/>
  <c r="H21" i="1"/>
  <c r="F39" i="1"/>
  <c r="F38" i="1"/>
  <c r="F41" i="1"/>
  <c r="CB21" i="1"/>
  <c r="CB28" i="1" s="1"/>
  <c r="BZ41" i="1"/>
  <c r="BZ39" i="1"/>
  <c r="BZ38" i="1"/>
  <c r="AC21" i="1"/>
  <c r="AC28" i="1" s="1"/>
  <c r="AA41" i="1"/>
  <c r="AA38" i="1"/>
  <c r="AA39" i="1"/>
  <c r="BS21" i="1"/>
  <c r="BQ41" i="1"/>
  <c r="BQ39" i="1"/>
  <c r="BQ38" i="1"/>
  <c r="BP21" i="1"/>
  <c r="BN41" i="1"/>
  <c r="BN39" i="1"/>
  <c r="BN38" i="1"/>
  <c r="W7" i="17"/>
  <c r="BM41" i="1"/>
  <c r="BM39" i="1"/>
  <c r="BM38" i="1"/>
  <c r="BG21" i="1"/>
  <c r="BG28" i="1" s="1"/>
  <c r="BE41" i="1"/>
  <c r="BE39" i="1"/>
  <c r="BE38" i="1"/>
  <c r="BD21" i="1"/>
  <c r="BD28" i="1" s="1"/>
  <c r="BB41" i="1"/>
  <c r="BB39" i="1"/>
  <c r="BB38" i="1"/>
  <c r="L7" i="17"/>
  <c r="AF41" i="1"/>
  <c r="AF39" i="1"/>
  <c r="AF38" i="1"/>
  <c r="O7" i="17"/>
  <c r="AO41" i="1"/>
  <c r="AO39" i="1"/>
  <c r="AO38" i="1"/>
  <c r="AS28" i="1"/>
  <c r="X28" i="1"/>
  <c r="AL21" i="1"/>
  <c r="AL28" i="1" s="1"/>
  <c r="AJ41" i="1"/>
  <c r="AJ39" i="1"/>
  <c r="AJ38" i="1"/>
  <c r="AI21" i="1"/>
  <c r="AI28" i="1" s="1"/>
  <c r="AG41" i="1"/>
  <c r="AG39" i="1"/>
  <c r="AG38" i="1"/>
  <c r="G7" i="17"/>
  <c r="Q41" i="1"/>
  <c r="Q39" i="1"/>
  <c r="Q38" i="1"/>
  <c r="AR38" i="1"/>
  <c r="AG28" i="1"/>
  <c r="BZ28" i="1"/>
  <c r="L28" i="1"/>
  <c r="BP28" i="1"/>
  <c r="BA28" i="1"/>
  <c r="W28" i="1"/>
  <c r="AR28" i="1"/>
  <c r="AO28" i="1"/>
  <c r="T28" i="1"/>
  <c r="BS28" i="1"/>
  <c r="BE32" i="1"/>
  <c r="AG32" i="1"/>
  <c r="I32" i="1"/>
  <c r="BB32" i="1"/>
  <c r="AV32" i="1"/>
  <c r="AP32" i="1"/>
  <c r="BZ32" i="1"/>
  <c r="BQ32" i="1"/>
  <c r="AS32" i="1"/>
  <c r="U32" i="1"/>
  <c r="L32" i="1"/>
  <c r="AB6" i="17"/>
  <c r="CB36" i="1"/>
  <c r="CB34" i="1"/>
  <c r="CB33" i="1"/>
  <c r="V6" i="17"/>
  <c r="BJ34" i="1"/>
  <c r="BJ33" i="1"/>
  <c r="BJ36" i="1"/>
  <c r="J6" i="17"/>
  <c r="Z34" i="1"/>
  <c r="Z33" i="1"/>
  <c r="Z36" i="1"/>
  <c r="AA32" i="1"/>
  <c r="Z6" i="17"/>
  <c r="BV34" i="1"/>
  <c r="BV33" i="1"/>
  <c r="BV36" i="1"/>
  <c r="BK32" i="1"/>
  <c r="D6" i="17"/>
  <c r="H36" i="1"/>
  <c r="H33" i="1"/>
  <c r="H34" i="1"/>
  <c r="E6" i="17"/>
  <c r="K34" i="1"/>
  <c r="K33" i="1"/>
  <c r="K36" i="1"/>
  <c r="W6" i="17"/>
  <c r="BM36" i="1"/>
  <c r="R6" i="17"/>
  <c r="AX34" i="1"/>
  <c r="AX33" i="1"/>
  <c r="AX36" i="1"/>
  <c r="U6" i="17"/>
  <c r="BG34" i="1"/>
  <c r="BG33" i="1"/>
  <c r="BG36" i="1"/>
  <c r="M6" i="17"/>
  <c r="AI34" i="1"/>
  <c r="AI33" i="1"/>
  <c r="AI36" i="1"/>
  <c r="BN32" i="1"/>
  <c r="AA6" i="17"/>
  <c r="BY34" i="1"/>
  <c r="BY33" i="1"/>
  <c r="BY36" i="1"/>
  <c r="S6" i="17"/>
  <c r="BA34" i="1"/>
  <c r="BA33" i="1"/>
  <c r="BA36" i="1"/>
  <c r="L6" i="17"/>
  <c r="AF36" i="1"/>
  <c r="AF34" i="1"/>
  <c r="AF33" i="1"/>
  <c r="O6" i="17"/>
  <c r="AO34" i="1"/>
  <c r="AO33" i="1"/>
  <c r="AO36" i="1"/>
  <c r="X32" i="1"/>
  <c r="X6" i="17"/>
  <c r="BP36" i="1"/>
  <c r="BP34" i="1"/>
  <c r="BP33" i="1"/>
  <c r="T6" i="17"/>
  <c r="BD36" i="1"/>
  <c r="BD34" i="1"/>
  <c r="BD33" i="1"/>
  <c r="K6" i="17"/>
  <c r="AC34" i="1"/>
  <c r="AC33" i="1"/>
  <c r="AC36" i="1"/>
  <c r="BW32" i="1"/>
  <c r="O32" i="1"/>
  <c r="P6" i="17"/>
  <c r="AR36" i="1"/>
  <c r="AR34" i="1"/>
  <c r="AR33" i="1"/>
  <c r="H6" i="17"/>
  <c r="T36" i="1"/>
  <c r="T34" i="1"/>
  <c r="T33" i="1"/>
  <c r="AD32" i="1"/>
  <c r="BT32" i="1"/>
  <c r="N6" i="17"/>
  <c r="AL34" i="1"/>
  <c r="AL33" i="1"/>
  <c r="AL36" i="1"/>
  <c r="Y6" i="17"/>
  <c r="BS34" i="1"/>
  <c r="BS33" i="1"/>
  <c r="BS36" i="1"/>
  <c r="Q6" i="17"/>
  <c r="AU34" i="1"/>
  <c r="AU33" i="1"/>
  <c r="AU36" i="1"/>
  <c r="I6" i="17"/>
  <c r="W34" i="1"/>
  <c r="W33" i="1"/>
  <c r="W36" i="1"/>
  <c r="G6" i="17"/>
  <c r="Q34" i="1"/>
  <c r="Q33" i="1"/>
  <c r="Q36" i="1"/>
  <c r="F6" i="17"/>
  <c r="N34" i="1"/>
  <c r="N33" i="1"/>
  <c r="N36" i="1"/>
  <c r="AC8" i="12"/>
  <c r="CA10" i="1" s="1"/>
  <c r="CB10" i="1" s="1"/>
  <c r="AB8" i="12"/>
  <c r="BX10" i="1" s="1"/>
  <c r="BY10" i="1" s="1"/>
  <c r="AA8" i="12"/>
  <c r="BU10" i="1" s="1"/>
  <c r="BV10" i="1" s="1"/>
  <c r="Z8" i="12"/>
  <c r="BR10" i="1" s="1"/>
  <c r="BS10" i="1" s="1"/>
  <c r="Y8" i="12"/>
  <c r="BO10" i="1" s="1"/>
  <c r="BP10" i="1" s="1"/>
  <c r="X8" i="12"/>
  <c r="BL10" i="1" s="1"/>
  <c r="BM10" i="1" s="1"/>
  <c r="W8" i="12"/>
  <c r="BI10" i="1" s="1"/>
  <c r="BJ10" i="1" s="1"/>
  <c r="V8" i="12"/>
  <c r="BF10" i="1" s="1"/>
  <c r="BG10" i="1" s="1"/>
  <c r="U8" i="12"/>
  <c r="BC10" i="1" s="1"/>
  <c r="BD10" i="1" s="1"/>
  <c r="T8" i="12"/>
  <c r="AZ10" i="1" s="1"/>
  <c r="BA10" i="1" s="1"/>
  <c r="S8" i="12"/>
  <c r="AW10" i="1" s="1"/>
  <c r="AX10" i="1" s="1"/>
  <c r="R8" i="12"/>
  <c r="AT10" i="1" s="1"/>
  <c r="AU10" i="1" s="1"/>
  <c r="K8" i="12"/>
  <c r="Y10" i="1" s="1"/>
  <c r="Z10" i="1" s="1"/>
  <c r="L8" i="12"/>
  <c r="AB10" i="1" s="1"/>
  <c r="AC10" i="1" s="1"/>
  <c r="M8" i="12"/>
  <c r="AE10" i="1" s="1"/>
  <c r="AF10" i="1" s="1"/>
  <c r="N8" i="12"/>
  <c r="AH10" i="1" s="1"/>
  <c r="AI10" i="1" s="1"/>
  <c r="O8" i="12"/>
  <c r="AK10" i="1" s="1"/>
  <c r="AL10" i="1" s="1"/>
  <c r="P8" i="12"/>
  <c r="AN10" i="1" s="1"/>
  <c r="AO10" i="1" s="1"/>
  <c r="Q8" i="12"/>
  <c r="AQ10" i="1" s="1"/>
  <c r="AR10" i="1" s="1"/>
  <c r="V10" i="1"/>
  <c r="W10" i="1" s="1"/>
  <c r="B53" i="1"/>
  <c r="B50" i="1"/>
  <c r="D77" i="12"/>
  <c r="E52" i="1" s="1"/>
  <c r="D76" i="12"/>
  <c r="B51" i="1" s="1"/>
  <c r="B55" i="1"/>
  <c r="R7" i="1"/>
  <c r="R6" i="1"/>
  <c r="R5" i="1"/>
  <c r="O37" i="1" l="1"/>
  <c r="AM32" i="1"/>
  <c r="BM33" i="1"/>
  <c r="BM34" i="1"/>
  <c r="R37" i="1"/>
  <c r="AP37" i="1"/>
  <c r="AY37" i="1"/>
  <c r="T38" i="1"/>
  <c r="T41" i="1"/>
  <c r="AG37" i="1"/>
  <c r="AA37" i="1"/>
  <c r="F37" i="1"/>
  <c r="X37" i="1"/>
  <c r="I37" i="1"/>
  <c r="BW37" i="1"/>
  <c r="AR39" i="1"/>
  <c r="AR41" i="1"/>
  <c r="AJ37" i="1"/>
  <c r="T7" i="17"/>
  <c r="BD41" i="1"/>
  <c r="BD39" i="1"/>
  <c r="BD38" i="1"/>
  <c r="Y7" i="17"/>
  <c r="BS41" i="1"/>
  <c r="BS39" i="1"/>
  <c r="BS38" i="1"/>
  <c r="AB7" i="17"/>
  <c r="CB41" i="1"/>
  <c r="CB39" i="1"/>
  <c r="CB38" i="1"/>
  <c r="R7" i="17"/>
  <c r="AX41" i="1"/>
  <c r="AX39" i="1"/>
  <c r="AX38" i="1"/>
  <c r="Q7" i="17"/>
  <c r="AU41" i="1"/>
  <c r="AU39" i="1"/>
  <c r="AU38" i="1"/>
  <c r="N7" i="17"/>
  <c r="AL41" i="1"/>
  <c r="AL39" i="1"/>
  <c r="AL38" i="1"/>
  <c r="BE37" i="1"/>
  <c r="BN37" i="1"/>
  <c r="L37" i="1"/>
  <c r="BT37" i="1"/>
  <c r="BH37" i="1"/>
  <c r="AA7" i="17"/>
  <c r="BY41" i="1"/>
  <c r="BY39" i="1"/>
  <c r="BY38" i="1"/>
  <c r="U7" i="17"/>
  <c r="BG41" i="1"/>
  <c r="BG39" i="1"/>
  <c r="BG38" i="1"/>
  <c r="X7" i="17"/>
  <c r="BP41" i="1"/>
  <c r="BP39" i="1"/>
  <c r="BP38" i="1"/>
  <c r="K7" i="17"/>
  <c r="AC41" i="1"/>
  <c r="AC39" i="1"/>
  <c r="AC38" i="1"/>
  <c r="D7" i="17"/>
  <c r="H41" i="1"/>
  <c r="H39" i="1"/>
  <c r="H38" i="1"/>
  <c r="F7" i="17"/>
  <c r="N41" i="1"/>
  <c r="N39" i="1"/>
  <c r="N38" i="1"/>
  <c r="Z7" i="17"/>
  <c r="BV41" i="1"/>
  <c r="BV39" i="1"/>
  <c r="BV38" i="1"/>
  <c r="V7" i="17"/>
  <c r="BJ41" i="1"/>
  <c r="BJ39" i="1"/>
  <c r="BJ38" i="1"/>
  <c r="M7" i="17"/>
  <c r="AI41" i="1"/>
  <c r="AI39" i="1"/>
  <c r="AI38" i="1"/>
  <c r="BB37" i="1"/>
  <c r="BQ37" i="1"/>
  <c r="BZ37" i="1"/>
  <c r="AV37" i="1"/>
  <c r="AS37" i="1"/>
  <c r="J7" i="17"/>
  <c r="Z41" i="1"/>
  <c r="Z39" i="1"/>
  <c r="Z38" i="1"/>
  <c r="E7" i="17"/>
  <c r="K41" i="1"/>
  <c r="K39" i="1"/>
  <c r="K38" i="1"/>
  <c r="AF6" i="17"/>
  <c r="AD6" i="17"/>
  <c r="F52" i="1"/>
  <c r="BE52" i="1"/>
  <c r="AJ52" i="1"/>
  <c r="O52" i="1"/>
  <c r="BW52" i="1"/>
  <c r="BB52" i="1"/>
  <c r="BT52" i="1"/>
  <c r="BK52" i="1"/>
  <c r="AG52" i="1"/>
  <c r="U52" i="1"/>
  <c r="AD52" i="1"/>
  <c r="BZ52" i="1"/>
  <c r="AA52" i="1"/>
  <c r="AS52" i="1"/>
  <c r="L52" i="1"/>
  <c r="AY52" i="1"/>
  <c r="AP52" i="1"/>
  <c r="BH52" i="1"/>
  <c r="I52" i="1"/>
  <c r="BQ52" i="1"/>
  <c r="AV52" i="1"/>
  <c r="AM52" i="1"/>
  <c r="R52" i="1"/>
  <c r="BN52" i="1"/>
  <c r="X52" i="1"/>
  <c r="AF7" i="17" l="1"/>
  <c r="AD7" i="17"/>
  <c r="D82" i="12"/>
  <c r="D71" i="12"/>
  <c r="D159" i="12"/>
  <c r="D102" i="12" s="1"/>
  <c r="D158" i="12"/>
  <c r="D103" i="12" s="1"/>
  <c r="D150" i="12"/>
  <c r="D152" i="12" s="1"/>
  <c r="D153" i="12" s="1"/>
  <c r="D81" i="12" s="1"/>
  <c r="D136" i="12"/>
  <c r="D138" i="12" s="1"/>
  <c r="D139" i="12" s="1"/>
  <c r="D70" i="12" s="1"/>
  <c r="D95" i="17" l="1"/>
  <c r="AE14" i="17"/>
  <c r="AD116" i="12" l="1"/>
  <c r="AD115" i="12"/>
  <c r="AD114" i="12"/>
  <c r="AD113" i="12"/>
  <c r="AD112" i="12"/>
  <c r="AC117" i="12"/>
  <c r="AB97" i="17" s="1"/>
  <c r="AB117" i="12"/>
  <c r="AA97" i="17" s="1"/>
  <c r="AA117" i="12"/>
  <c r="Z97" i="17" s="1"/>
  <c r="Z117" i="12"/>
  <c r="Y97" i="17" s="1"/>
  <c r="Y117" i="12"/>
  <c r="X97" i="17" s="1"/>
  <c r="X117" i="12"/>
  <c r="W97" i="17" s="1"/>
  <c r="W117" i="12"/>
  <c r="V97" i="17" s="1"/>
  <c r="V117" i="12"/>
  <c r="U97" i="17" s="1"/>
  <c r="U117" i="12"/>
  <c r="T97" i="17" s="1"/>
  <c r="T117" i="12"/>
  <c r="S97" i="17" s="1"/>
  <c r="S117" i="12"/>
  <c r="R97" i="17" s="1"/>
  <c r="R117" i="12"/>
  <c r="Q97" i="17" s="1"/>
  <c r="Q117" i="12"/>
  <c r="P97" i="17" s="1"/>
  <c r="P117" i="12"/>
  <c r="O97" i="17" s="1"/>
  <c r="O117" i="12"/>
  <c r="N97" i="17" s="1"/>
  <c r="N117" i="12"/>
  <c r="M97" i="17" s="1"/>
  <c r="M117" i="12"/>
  <c r="L97" i="17" s="1"/>
  <c r="L117" i="12"/>
  <c r="K97" i="17" s="1"/>
  <c r="K117" i="12"/>
  <c r="J97" i="17" s="1"/>
  <c r="J117" i="12"/>
  <c r="I97" i="17" s="1"/>
  <c r="I117" i="12"/>
  <c r="H97" i="17" s="1"/>
  <c r="H117" i="12"/>
  <c r="G97" i="17" s="1"/>
  <c r="G117" i="12"/>
  <c r="F97" i="17" s="1"/>
  <c r="F117" i="12"/>
  <c r="E97" i="17" s="1"/>
  <c r="E117" i="12"/>
  <c r="D97" i="17" s="1"/>
  <c r="D117" i="12"/>
  <c r="AD117" i="12" l="1"/>
  <c r="B44" i="1" l="1"/>
  <c r="AC2" i="13" l="1"/>
  <c r="AD2" i="13"/>
  <c r="S2" i="13"/>
  <c r="T2" i="13"/>
  <c r="U2" i="13"/>
  <c r="V2" i="13"/>
  <c r="W2" i="13"/>
  <c r="X2" i="13"/>
  <c r="Y2" i="13"/>
  <c r="Z2" i="13"/>
  <c r="AA2" i="13"/>
  <c r="AB2" i="13"/>
  <c r="AF70" i="13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BO69" i="1"/>
  <c r="BR69" i="1"/>
  <c r="BU69" i="1"/>
  <c r="BX69" i="1"/>
  <c r="CA69" i="1"/>
  <c r="BO74" i="1"/>
  <c r="BR74" i="1"/>
  <c r="BU74" i="1"/>
  <c r="BX74" i="1"/>
  <c r="CA74" i="1"/>
  <c r="BO79" i="1"/>
  <c r="BR79" i="1"/>
  <c r="BU79" i="1"/>
  <c r="BX79" i="1"/>
  <c r="CA79" i="1"/>
  <c r="BO84" i="1"/>
  <c r="BR84" i="1"/>
  <c r="BU84" i="1"/>
  <c r="BU87" i="1" s="1"/>
  <c r="BX84" i="1"/>
  <c r="CA84" i="1"/>
  <c r="BO97" i="1"/>
  <c r="BR97" i="1"/>
  <c r="BU97" i="1"/>
  <c r="BX97" i="1"/>
  <c r="CA97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AY5" i="1"/>
  <c r="BE5" i="1"/>
  <c r="BK5" i="1"/>
  <c r="AS7" i="1"/>
  <c r="BE7" i="1"/>
  <c r="AT69" i="1"/>
  <c r="AW69" i="1"/>
  <c r="AZ69" i="1"/>
  <c r="BC69" i="1"/>
  <c r="BF69" i="1"/>
  <c r="BI69" i="1"/>
  <c r="BL69" i="1"/>
  <c r="AT74" i="1"/>
  <c r="AW74" i="1"/>
  <c r="AZ74" i="1"/>
  <c r="BC74" i="1"/>
  <c r="BF74" i="1"/>
  <c r="BI74" i="1"/>
  <c r="BL74" i="1"/>
  <c r="AT79" i="1"/>
  <c r="AW79" i="1"/>
  <c r="AZ79" i="1"/>
  <c r="BC79" i="1"/>
  <c r="BF79" i="1"/>
  <c r="BI79" i="1"/>
  <c r="BL79" i="1"/>
  <c r="AT84" i="1"/>
  <c r="AW84" i="1"/>
  <c r="AZ84" i="1"/>
  <c r="BC84" i="1"/>
  <c r="BF84" i="1"/>
  <c r="BI84" i="1"/>
  <c r="BL84" i="1"/>
  <c r="AT97" i="1"/>
  <c r="AW97" i="1"/>
  <c r="AZ97" i="1"/>
  <c r="BC97" i="1"/>
  <c r="BF97" i="1"/>
  <c r="BI97" i="1"/>
  <c r="BL97" i="1"/>
  <c r="AS5" i="1"/>
  <c r="AV5" i="1"/>
  <c r="BB5" i="1"/>
  <c r="BH5" i="1"/>
  <c r="BN5" i="1"/>
  <c r="BQ5" i="1"/>
  <c r="BT5" i="1"/>
  <c r="BW5" i="1"/>
  <c r="BZ5" i="1"/>
  <c r="AS6" i="1"/>
  <c r="AV6" i="1"/>
  <c r="AY6" i="1"/>
  <c r="BB6" i="1"/>
  <c r="BE6" i="1"/>
  <c r="BH6" i="1"/>
  <c r="BK6" i="1"/>
  <c r="BN6" i="1"/>
  <c r="BQ6" i="1"/>
  <c r="BT6" i="1"/>
  <c r="BW6" i="1"/>
  <c r="BZ6" i="1"/>
  <c r="AV7" i="1"/>
  <c r="AY7" i="1"/>
  <c r="BB7" i="1"/>
  <c r="BH7" i="1"/>
  <c r="BK7" i="1"/>
  <c r="BN7" i="1"/>
  <c r="BQ7" i="1"/>
  <c r="BT7" i="1"/>
  <c r="BW7" i="1"/>
  <c r="BZ7" i="1"/>
  <c r="X11" i="13" l="1"/>
  <c r="X10" i="13"/>
  <c r="V19" i="17" s="1"/>
  <c r="X9" i="13"/>
  <c r="X42" i="13"/>
  <c r="X41" i="13"/>
  <c r="X39" i="13"/>
  <c r="X20" i="13"/>
  <c r="X12" i="13"/>
  <c r="V21" i="17" s="1"/>
  <c r="X43" i="13"/>
  <c r="X66" i="13"/>
  <c r="X56" i="13"/>
  <c r="X62" i="13"/>
  <c r="X52" i="13"/>
  <c r="X19" i="13"/>
  <c r="X17" i="13"/>
  <c r="V26" i="17" s="1"/>
  <c r="X72" i="13"/>
  <c r="X58" i="13"/>
  <c r="X44" i="13"/>
  <c r="X16" i="13"/>
  <c r="X15" i="13"/>
  <c r="V24" i="17" s="1"/>
  <c r="X14" i="13"/>
  <c r="V23" i="17" s="1"/>
  <c r="X65" i="13"/>
  <c r="X55" i="13"/>
  <c r="X80" i="13"/>
  <c r="V90" i="17" s="1"/>
  <c r="X61" i="13"/>
  <c r="X51" i="13"/>
  <c r="X63" i="13"/>
  <c r="X53" i="13"/>
  <c r="X37" i="13"/>
  <c r="X36" i="13"/>
  <c r="X34" i="13"/>
  <c r="X33" i="13"/>
  <c r="X32" i="13"/>
  <c r="X73" i="13"/>
  <c r="X60" i="13"/>
  <c r="X50" i="13"/>
  <c r="X22" i="13"/>
  <c r="X38" i="13"/>
  <c r="X27" i="13"/>
  <c r="X57" i="13"/>
  <c r="X24" i="13"/>
  <c r="X23" i="13"/>
  <c r="X26" i="13"/>
  <c r="X29" i="13"/>
  <c r="X71" i="13"/>
  <c r="X31" i="13"/>
  <c r="X21" i="13"/>
  <c r="X28" i="13"/>
  <c r="W12" i="13"/>
  <c r="U21" i="17" s="1"/>
  <c r="W43" i="13"/>
  <c r="W11" i="13"/>
  <c r="W10" i="13"/>
  <c r="U19" i="17" s="1"/>
  <c r="W9" i="13"/>
  <c r="W42" i="13"/>
  <c r="W20" i="13"/>
  <c r="W41" i="13"/>
  <c r="W80" i="13"/>
  <c r="W73" i="13"/>
  <c r="W72" i="13"/>
  <c r="W71" i="13"/>
  <c r="W66" i="13"/>
  <c r="W65" i="13"/>
  <c r="W63" i="13"/>
  <c r="W62" i="13"/>
  <c r="W61" i="13"/>
  <c r="W60" i="13"/>
  <c r="W58" i="13"/>
  <c r="W57" i="13"/>
  <c r="W56" i="13"/>
  <c r="W55" i="13"/>
  <c r="W53" i="13"/>
  <c r="W52" i="13"/>
  <c r="W51" i="13"/>
  <c r="W50" i="13"/>
  <c r="W44" i="13"/>
  <c r="W39" i="13"/>
  <c r="W23" i="13"/>
  <c r="W22" i="13"/>
  <c r="W21" i="13"/>
  <c r="W19" i="13"/>
  <c r="W17" i="13"/>
  <c r="U26" i="17" s="1"/>
  <c r="W38" i="13"/>
  <c r="W36" i="13"/>
  <c r="W33" i="13"/>
  <c r="W26" i="13"/>
  <c r="W14" i="13"/>
  <c r="U23" i="17" s="1"/>
  <c r="W37" i="13"/>
  <c r="W24" i="13"/>
  <c r="W28" i="13"/>
  <c r="W16" i="13"/>
  <c r="W34" i="13"/>
  <c r="W29" i="13"/>
  <c r="W32" i="13"/>
  <c r="W31" i="13"/>
  <c r="W27" i="13"/>
  <c r="W15" i="13"/>
  <c r="U24" i="17" s="1"/>
  <c r="V80" i="13"/>
  <c r="V73" i="13"/>
  <c r="V72" i="13"/>
  <c r="V71" i="13"/>
  <c r="V66" i="13"/>
  <c r="V65" i="13"/>
  <c r="V63" i="13"/>
  <c r="V62" i="13"/>
  <c r="V61" i="13"/>
  <c r="V60" i="13"/>
  <c r="V58" i="13"/>
  <c r="V57" i="13"/>
  <c r="V56" i="13"/>
  <c r="V55" i="13"/>
  <c r="V53" i="13"/>
  <c r="V52" i="13"/>
  <c r="V51" i="13"/>
  <c r="V50" i="13"/>
  <c r="V44" i="13"/>
  <c r="V20" i="13"/>
  <c r="V12" i="13"/>
  <c r="T21" i="17" s="1"/>
  <c r="V43" i="13"/>
  <c r="V11" i="13"/>
  <c r="V10" i="13"/>
  <c r="T19" i="17" s="1"/>
  <c r="V9" i="13"/>
  <c r="V42" i="13"/>
  <c r="V41" i="13"/>
  <c r="V39" i="13"/>
  <c r="V37" i="13"/>
  <c r="V36" i="13"/>
  <c r="V34" i="13"/>
  <c r="V31" i="13"/>
  <c r="V29" i="13"/>
  <c r="V28" i="13"/>
  <c r="V27" i="13"/>
  <c r="V26" i="13"/>
  <c r="V24" i="13"/>
  <c r="V23" i="13"/>
  <c r="V22" i="13"/>
  <c r="V21" i="13"/>
  <c r="V32" i="13"/>
  <c r="V38" i="13"/>
  <c r="V33" i="13"/>
  <c r="V15" i="13"/>
  <c r="T24" i="17" s="1"/>
  <c r="V17" i="13"/>
  <c r="T26" i="17" s="1"/>
  <c r="V16" i="13"/>
  <c r="V19" i="13"/>
  <c r="V14" i="13"/>
  <c r="T23" i="17" s="1"/>
  <c r="U20" i="13"/>
  <c r="U80" i="13"/>
  <c r="U73" i="13"/>
  <c r="U72" i="13"/>
  <c r="U71" i="13"/>
  <c r="U66" i="13"/>
  <c r="U65" i="13"/>
  <c r="U63" i="13"/>
  <c r="U62" i="13"/>
  <c r="U61" i="13"/>
  <c r="U60" i="13"/>
  <c r="U58" i="13"/>
  <c r="U57" i="13"/>
  <c r="U56" i="13"/>
  <c r="U55" i="13"/>
  <c r="U53" i="13"/>
  <c r="U52" i="13"/>
  <c r="U51" i="13"/>
  <c r="U50" i="13"/>
  <c r="U44" i="13"/>
  <c r="U12" i="13"/>
  <c r="S21" i="17" s="1"/>
  <c r="U43" i="13"/>
  <c r="U11" i="13"/>
  <c r="U10" i="13"/>
  <c r="S19" i="17" s="1"/>
  <c r="U9" i="13"/>
  <c r="U42" i="13"/>
  <c r="U41" i="13"/>
  <c r="U38" i="13"/>
  <c r="U37" i="13"/>
  <c r="U36" i="13"/>
  <c r="U34" i="13"/>
  <c r="U33" i="13"/>
  <c r="U32" i="13"/>
  <c r="U39" i="13"/>
  <c r="U31" i="13"/>
  <c r="U29" i="13"/>
  <c r="U28" i="13"/>
  <c r="U27" i="13"/>
  <c r="U26" i="13"/>
  <c r="U24" i="13"/>
  <c r="U21" i="13"/>
  <c r="U19" i="13"/>
  <c r="U23" i="13"/>
  <c r="U22" i="13"/>
  <c r="U14" i="13"/>
  <c r="S23" i="17" s="1"/>
  <c r="U15" i="13"/>
  <c r="S24" i="17" s="1"/>
  <c r="U17" i="13"/>
  <c r="S26" i="17" s="1"/>
  <c r="U16" i="13"/>
  <c r="AB80" i="13"/>
  <c r="Z90" i="17" s="1"/>
  <c r="AB73" i="13"/>
  <c r="AB72" i="13"/>
  <c r="AB71" i="13"/>
  <c r="AB66" i="13"/>
  <c r="AB65" i="13"/>
  <c r="AB63" i="13"/>
  <c r="AB62" i="13"/>
  <c r="AB61" i="13"/>
  <c r="AB60" i="13"/>
  <c r="AB58" i="13"/>
  <c r="AB57" i="13"/>
  <c r="AB56" i="13"/>
  <c r="AB55" i="13"/>
  <c r="AB53" i="13"/>
  <c r="AB52" i="13"/>
  <c r="AB51" i="13"/>
  <c r="AB50" i="13"/>
  <c r="AB44" i="13"/>
  <c r="AB12" i="13"/>
  <c r="Z21" i="17" s="1"/>
  <c r="AB43" i="13"/>
  <c r="AB11" i="13"/>
  <c r="AB10" i="13"/>
  <c r="Z19" i="17" s="1"/>
  <c r="AB9" i="13"/>
  <c r="AB42" i="13"/>
  <c r="AB41" i="13"/>
  <c r="AB20" i="13"/>
  <c r="AB38" i="13"/>
  <c r="AB37" i="13"/>
  <c r="AB36" i="13"/>
  <c r="AB34" i="13"/>
  <c r="AB33" i="13"/>
  <c r="AB32" i="13"/>
  <c r="AB39" i="13"/>
  <c r="AB16" i="13"/>
  <c r="AB15" i="13"/>
  <c r="Z24" i="17" s="1"/>
  <c r="AB14" i="13"/>
  <c r="Z23" i="17" s="1"/>
  <c r="AB27" i="13"/>
  <c r="AB31" i="13"/>
  <c r="AB17" i="13"/>
  <c r="Z26" i="17" s="1"/>
  <c r="AB28" i="13"/>
  <c r="AB29" i="13"/>
  <c r="AB22" i="13"/>
  <c r="AB24" i="13"/>
  <c r="AB23" i="13"/>
  <c r="AB26" i="13"/>
  <c r="AB21" i="13"/>
  <c r="AB19" i="13"/>
  <c r="T80" i="13"/>
  <c r="T73" i="13"/>
  <c r="T72" i="13"/>
  <c r="T71" i="13"/>
  <c r="T66" i="13"/>
  <c r="T65" i="13"/>
  <c r="T63" i="13"/>
  <c r="T62" i="13"/>
  <c r="T61" i="13"/>
  <c r="T60" i="13"/>
  <c r="T58" i="13"/>
  <c r="T57" i="13"/>
  <c r="T56" i="13"/>
  <c r="T55" i="13"/>
  <c r="T53" i="13"/>
  <c r="T52" i="13"/>
  <c r="T51" i="13"/>
  <c r="T50" i="13"/>
  <c r="T44" i="13"/>
  <c r="T12" i="13"/>
  <c r="R21" i="17" s="1"/>
  <c r="T43" i="13"/>
  <c r="T11" i="13"/>
  <c r="T10" i="13"/>
  <c r="R19" i="17" s="1"/>
  <c r="T9" i="13"/>
  <c r="T42" i="13"/>
  <c r="T41" i="13"/>
  <c r="T20" i="13"/>
  <c r="T38" i="13"/>
  <c r="T37" i="13"/>
  <c r="T36" i="13"/>
  <c r="T34" i="13"/>
  <c r="T33" i="13"/>
  <c r="T32" i="13"/>
  <c r="T39" i="13"/>
  <c r="T16" i="13"/>
  <c r="T15" i="13"/>
  <c r="R24" i="17" s="1"/>
  <c r="T14" i="13"/>
  <c r="R23" i="17" s="1"/>
  <c r="T31" i="13"/>
  <c r="T17" i="13"/>
  <c r="R26" i="17" s="1"/>
  <c r="T24" i="13"/>
  <c r="T23" i="13"/>
  <c r="T21" i="13"/>
  <c r="T19" i="13"/>
  <c r="T22" i="13"/>
  <c r="T27" i="13"/>
  <c r="T28" i="13"/>
  <c r="T29" i="13"/>
  <c r="T26" i="13"/>
  <c r="AA80" i="13"/>
  <c r="Y90" i="17" s="1"/>
  <c r="AA73" i="13"/>
  <c r="AA72" i="13"/>
  <c r="AA71" i="13"/>
  <c r="AA66" i="13"/>
  <c r="AA65" i="13"/>
  <c r="AA63" i="13"/>
  <c r="AA62" i="13"/>
  <c r="AA61" i="13"/>
  <c r="AA60" i="13"/>
  <c r="AA58" i="13"/>
  <c r="AA57" i="13"/>
  <c r="AA56" i="13"/>
  <c r="AA55" i="13"/>
  <c r="AA53" i="13"/>
  <c r="AA52" i="13"/>
  <c r="AA51" i="13"/>
  <c r="AA50" i="13"/>
  <c r="AA44" i="13"/>
  <c r="AA12" i="13"/>
  <c r="Y21" i="17" s="1"/>
  <c r="AA43" i="13"/>
  <c r="AA11" i="13"/>
  <c r="AA10" i="13"/>
  <c r="Y19" i="17" s="1"/>
  <c r="AA9" i="13"/>
  <c r="AA42" i="13"/>
  <c r="AA38" i="13"/>
  <c r="AA34" i="13"/>
  <c r="AA20" i="13"/>
  <c r="AA41" i="13"/>
  <c r="AA37" i="13"/>
  <c r="AA36" i="13"/>
  <c r="AA19" i="13"/>
  <c r="AA17" i="13"/>
  <c r="Y26" i="17" s="1"/>
  <c r="AA26" i="13"/>
  <c r="AA15" i="13"/>
  <c r="Y24" i="17" s="1"/>
  <c r="AA29" i="13"/>
  <c r="AA16" i="13"/>
  <c r="AA27" i="13"/>
  <c r="AA14" i="13"/>
  <c r="Y23" i="17" s="1"/>
  <c r="AA28" i="13"/>
  <c r="AA21" i="13"/>
  <c r="AA39" i="13"/>
  <c r="AA33" i="13"/>
  <c r="AA22" i="13"/>
  <c r="AA24" i="13"/>
  <c r="AA23" i="13"/>
  <c r="AA32" i="13"/>
  <c r="AA31" i="13"/>
  <c r="S80" i="13"/>
  <c r="S73" i="13"/>
  <c r="S72" i="13"/>
  <c r="S71" i="13"/>
  <c r="S66" i="13"/>
  <c r="S65" i="13"/>
  <c r="S63" i="13"/>
  <c r="S62" i="13"/>
  <c r="S61" i="13"/>
  <c r="S60" i="13"/>
  <c r="S58" i="13"/>
  <c r="S57" i="13"/>
  <c r="S56" i="13"/>
  <c r="S55" i="13"/>
  <c r="S53" i="13"/>
  <c r="S52" i="13"/>
  <c r="S51" i="13"/>
  <c r="S50" i="13"/>
  <c r="S44" i="13"/>
  <c r="S12" i="13"/>
  <c r="Q21" i="17" s="1"/>
  <c r="S43" i="13"/>
  <c r="S11" i="13"/>
  <c r="S10" i="13"/>
  <c r="Q19" i="17" s="1"/>
  <c r="S9" i="13"/>
  <c r="S42" i="13"/>
  <c r="S20" i="13"/>
  <c r="S38" i="13"/>
  <c r="S37" i="13"/>
  <c r="S36" i="13"/>
  <c r="S41" i="13"/>
  <c r="S39" i="13"/>
  <c r="S19" i="13"/>
  <c r="S17" i="13"/>
  <c r="Q26" i="17" s="1"/>
  <c r="S29" i="13"/>
  <c r="S16" i="13"/>
  <c r="S22" i="13"/>
  <c r="S32" i="13"/>
  <c r="S31" i="13"/>
  <c r="S33" i="13"/>
  <c r="S21" i="13"/>
  <c r="S26" i="13"/>
  <c r="S27" i="13"/>
  <c r="S14" i="13"/>
  <c r="Q23" i="17" s="1"/>
  <c r="S34" i="13"/>
  <c r="S28" i="13"/>
  <c r="S23" i="13"/>
  <c r="S15" i="13"/>
  <c r="Q24" i="17" s="1"/>
  <c r="S24" i="13"/>
  <c r="Z39" i="13"/>
  <c r="Z80" i="13"/>
  <c r="X90" i="17" s="1"/>
  <c r="Z73" i="13"/>
  <c r="Z72" i="13"/>
  <c r="Z71" i="13"/>
  <c r="Z66" i="13"/>
  <c r="Z65" i="13"/>
  <c r="Z63" i="13"/>
  <c r="Z62" i="13"/>
  <c r="Z61" i="13"/>
  <c r="Z60" i="13"/>
  <c r="Z58" i="13"/>
  <c r="Z57" i="13"/>
  <c r="Z56" i="13"/>
  <c r="Z55" i="13"/>
  <c r="Z53" i="13"/>
  <c r="Z52" i="13"/>
  <c r="Z51" i="13"/>
  <c r="Z50" i="13"/>
  <c r="Z44" i="13"/>
  <c r="Z20" i="13"/>
  <c r="Z12" i="13"/>
  <c r="X21" i="17" s="1"/>
  <c r="Z43" i="13"/>
  <c r="Z41" i="13"/>
  <c r="Z42" i="13"/>
  <c r="Z10" i="13"/>
  <c r="X19" i="17" s="1"/>
  <c r="Z38" i="13"/>
  <c r="Z9" i="13"/>
  <c r="Z37" i="13"/>
  <c r="Z36" i="13"/>
  <c r="Z34" i="13"/>
  <c r="Z33" i="13"/>
  <c r="Z11" i="13"/>
  <c r="Z23" i="13"/>
  <c r="Z22" i="13"/>
  <c r="Z21" i="13"/>
  <c r="Z24" i="13"/>
  <c r="Z28" i="13"/>
  <c r="Z15" i="13"/>
  <c r="X24" i="17" s="1"/>
  <c r="Z26" i="13"/>
  <c r="Z27" i="13"/>
  <c r="Z14" i="13"/>
  <c r="X23" i="17" s="1"/>
  <c r="Z32" i="13"/>
  <c r="Z31" i="13"/>
  <c r="Z19" i="13"/>
  <c r="Z17" i="13"/>
  <c r="X26" i="17" s="1"/>
  <c r="Z16" i="13"/>
  <c r="Z29" i="13"/>
  <c r="AD80" i="13"/>
  <c r="AB90" i="17" s="1"/>
  <c r="AD73" i="13"/>
  <c r="AD72" i="13"/>
  <c r="AD71" i="13"/>
  <c r="AD66" i="13"/>
  <c r="AD65" i="13"/>
  <c r="AD63" i="13"/>
  <c r="AD62" i="13"/>
  <c r="AD61" i="13"/>
  <c r="AD60" i="13"/>
  <c r="AD58" i="13"/>
  <c r="AD57" i="13"/>
  <c r="AD56" i="13"/>
  <c r="AD55" i="13"/>
  <c r="AD53" i="13"/>
  <c r="AD52" i="13"/>
  <c r="AD51" i="13"/>
  <c r="AD50" i="13"/>
  <c r="AD44" i="13"/>
  <c r="AD20" i="13"/>
  <c r="AD12" i="13"/>
  <c r="AB21" i="17" s="1"/>
  <c r="AD43" i="13"/>
  <c r="AD11" i="13"/>
  <c r="AD10" i="13"/>
  <c r="AB19" i="17" s="1"/>
  <c r="AD9" i="13"/>
  <c r="AD42" i="13"/>
  <c r="AD41" i="13"/>
  <c r="AD39" i="13"/>
  <c r="AD37" i="13"/>
  <c r="AD36" i="13"/>
  <c r="AD34" i="13"/>
  <c r="AD31" i="13"/>
  <c r="AD29" i="13"/>
  <c r="AD28" i="13"/>
  <c r="AD27" i="13"/>
  <c r="AD26" i="13"/>
  <c r="AD24" i="13"/>
  <c r="AD23" i="13"/>
  <c r="AD22" i="13"/>
  <c r="AD21" i="13"/>
  <c r="AD15" i="13"/>
  <c r="AB24" i="17" s="1"/>
  <c r="AD19" i="13"/>
  <c r="AD32" i="13"/>
  <c r="AD17" i="13"/>
  <c r="AB26" i="17" s="1"/>
  <c r="AD16" i="13"/>
  <c r="AD38" i="13"/>
  <c r="AD33" i="13"/>
  <c r="AD14" i="13"/>
  <c r="AB23" i="17" s="1"/>
  <c r="Y41" i="13"/>
  <c r="Y20" i="13"/>
  <c r="Y80" i="13"/>
  <c r="W90" i="17" s="1"/>
  <c r="Y73" i="13"/>
  <c r="Y72" i="13"/>
  <c r="Y71" i="13"/>
  <c r="Y66" i="13"/>
  <c r="Y65" i="13"/>
  <c r="Y63" i="13"/>
  <c r="Y62" i="13"/>
  <c r="Y61" i="13"/>
  <c r="Y60" i="13"/>
  <c r="Y58" i="13"/>
  <c r="Y57" i="13"/>
  <c r="Y56" i="13"/>
  <c r="Y55" i="13"/>
  <c r="Y53" i="13"/>
  <c r="Y52" i="13"/>
  <c r="Y51" i="13"/>
  <c r="Y50" i="13"/>
  <c r="Y44" i="13"/>
  <c r="Y11" i="13"/>
  <c r="Y10" i="13"/>
  <c r="W19" i="17" s="1"/>
  <c r="Y9" i="13"/>
  <c r="Y42" i="13"/>
  <c r="Y39" i="13"/>
  <c r="Y16" i="13"/>
  <c r="Y15" i="13"/>
  <c r="W24" i="17" s="1"/>
  <c r="Y14" i="13"/>
  <c r="W23" i="17" s="1"/>
  <c r="Y12" i="13"/>
  <c r="W21" i="17" s="1"/>
  <c r="Y38" i="13"/>
  <c r="Y31" i="13"/>
  <c r="Y29" i="13"/>
  <c r="Y28" i="13"/>
  <c r="Y27" i="13"/>
  <c r="Y26" i="13"/>
  <c r="Y24" i="13"/>
  <c r="Y23" i="13"/>
  <c r="Y37" i="13"/>
  <c r="Y43" i="13"/>
  <c r="Y34" i="13"/>
  <c r="Y17" i="13"/>
  <c r="W26" i="17" s="1"/>
  <c r="Y32" i="13"/>
  <c r="Y21" i="13"/>
  <c r="Y19" i="13"/>
  <c r="Y36" i="13"/>
  <c r="Y33" i="13"/>
  <c r="Y22" i="13"/>
  <c r="AC20" i="13"/>
  <c r="AC80" i="13"/>
  <c r="AA90" i="17" s="1"/>
  <c r="AC73" i="13"/>
  <c r="AC72" i="13"/>
  <c r="AC71" i="13"/>
  <c r="AC66" i="13"/>
  <c r="AC65" i="13"/>
  <c r="AC63" i="13"/>
  <c r="AC62" i="13"/>
  <c r="AC61" i="13"/>
  <c r="AC60" i="13"/>
  <c r="AC58" i="13"/>
  <c r="AC57" i="13"/>
  <c r="AC56" i="13"/>
  <c r="AC55" i="13"/>
  <c r="AC53" i="13"/>
  <c r="AC52" i="13"/>
  <c r="AC51" i="13"/>
  <c r="AC50" i="13"/>
  <c r="AC44" i="13"/>
  <c r="AC12" i="13"/>
  <c r="AA21" i="17" s="1"/>
  <c r="AC43" i="13"/>
  <c r="AC11" i="13"/>
  <c r="AC10" i="13"/>
  <c r="AA19" i="17" s="1"/>
  <c r="AC9" i="13"/>
  <c r="AC42" i="13"/>
  <c r="AC41" i="13"/>
  <c r="AC39" i="13"/>
  <c r="AC38" i="13"/>
  <c r="AC37" i="13"/>
  <c r="AC36" i="13"/>
  <c r="AC34" i="13"/>
  <c r="AC33" i="13"/>
  <c r="AC32" i="13"/>
  <c r="AC31" i="13"/>
  <c r="AC29" i="13"/>
  <c r="AC28" i="13"/>
  <c r="AC27" i="13"/>
  <c r="AC26" i="13"/>
  <c r="AC24" i="13"/>
  <c r="AC14" i="13"/>
  <c r="AA23" i="17" s="1"/>
  <c r="AC17" i="13"/>
  <c r="AA26" i="17" s="1"/>
  <c r="AC16" i="13"/>
  <c r="AC15" i="13"/>
  <c r="AA24" i="17" s="1"/>
  <c r="AC21" i="13"/>
  <c r="AC19" i="13"/>
  <c r="AC23" i="13"/>
  <c r="AC22" i="13"/>
  <c r="AW35" i="1"/>
  <c r="AW32" i="1" s="1"/>
  <c r="AW40" i="1"/>
  <c r="AZ35" i="1"/>
  <c r="AZ32" i="1" s="1"/>
  <c r="AZ40" i="1"/>
  <c r="BU35" i="1"/>
  <c r="BV35" i="1" s="1"/>
  <c r="BU40" i="1"/>
  <c r="BR35" i="1"/>
  <c r="BS35" i="1" s="1"/>
  <c r="BR40" i="1"/>
  <c r="AT35" i="1"/>
  <c r="AT32" i="1" s="1"/>
  <c r="AT40" i="1"/>
  <c r="BO35" i="1"/>
  <c r="BO40" i="1"/>
  <c r="BI35" i="1"/>
  <c r="BJ35" i="1" s="1"/>
  <c r="BI40" i="1"/>
  <c r="BF35" i="1"/>
  <c r="BG35" i="1" s="1"/>
  <c r="BF40" i="1"/>
  <c r="CA35" i="1"/>
  <c r="CB35" i="1" s="1"/>
  <c r="CA40" i="1"/>
  <c r="BL35" i="1"/>
  <c r="BL32" i="1" s="1"/>
  <c r="BL40" i="1"/>
  <c r="BC35" i="1"/>
  <c r="BC32" i="1" s="1"/>
  <c r="BC40" i="1"/>
  <c r="BX35" i="1"/>
  <c r="BX32" i="1" s="1"/>
  <c r="BX40" i="1"/>
  <c r="AU35" i="1"/>
  <c r="BA35" i="1"/>
  <c r="BO32" i="1"/>
  <c r="BP35" i="1"/>
  <c r="CA87" i="1"/>
  <c r="AT87" i="1"/>
  <c r="BO52" i="1"/>
  <c r="AT52" i="1"/>
  <c r="BL52" i="1"/>
  <c r="BI52" i="1"/>
  <c r="BF52" i="1"/>
  <c r="BR52" i="1"/>
  <c r="BC52" i="1"/>
  <c r="CA52" i="1"/>
  <c r="BX52" i="1"/>
  <c r="AZ52" i="1"/>
  <c r="AW52" i="1"/>
  <c r="BU52" i="1"/>
  <c r="BN53" i="1"/>
  <c r="BN51" i="1"/>
  <c r="BN50" i="1"/>
  <c r="BK51" i="1"/>
  <c r="BK53" i="1"/>
  <c r="BK50" i="1"/>
  <c r="S90" i="17"/>
  <c r="U90" i="17"/>
  <c r="R90" i="17"/>
  <c r="Q90" i="17"/>
  <c r="R10" i="17"/>
  <c r="Y10" i="17"/>
  <c r="T90" i="17"/>
  <c r="BX57" i="1"/>
  <c r="BX54" i="1" s="1"/>
  <c r="BL46" i="1"/>
  <c r="BL42" i="1" s="1"/>
  <c r="BC46" i="1"/>
  <c r="BC42" i="1" s="1"/>
  <c r="AT46" i="1"/>
  <c r="AT42" i="1" s="1"/>
  <c r="BX46" i="1"/>
  <c r="BX42" i="1" s="1"/>
  <c r="BO46" i="1"/>
  <c r="BO42" i="1" s="1"/>
  <c r="BO57" i="1"/>
  <c r="BO54" i="1" s="1"/>
  <c r="BL57" i="1"/>
  <c r="BL54" i="1" s="1"/>
  <c r="AW57" i="1"/>
  <c r="AW54" i="1" s="1"/>
  <c r="BR87" i="1"/>
  <c r="AT57" i="1"/>
  <c r="AT54" i="1" s="1"/>
  <c r="BX87" i="1"/>
  <c r="AW46" i="1"/>
  <c r="AW42" i="1" s="1"/>
  <c r="BC87" i="1"/>
  <c r="BR57" i="1"/>
  <c r="BR54" i="1" s="1"/>
  <c r="BI87" i="1"/>
  <c r="BI46" i="1"/>
  <c r="BI42" i="1" s="1"/>
  <c r="BI57" i="1"/>
  <c r="BI54" i="1" s="1"/>
  <c r="AZ87" i="1"/>
  <c r="BF57" i="1"/>
  <c r="BF54" i="1" s="1"/>
  <c r="BC57" i="1"/>
  <c r="BC54" i="1" s="1"/>
  <c r="BR46" i="1"/>
  <c r="BR42" i="1" s="1"/>
  <c r="CA57" i="1"/>
  <c r="CA54" i="1" s="1"/>
  <c r="AW87" i="1"/>
  <c r="CA46" i="1"/>
  <c r="CA42" i="1" s="1"/>
  <c r="BL87" i="1"/>
  <c r="BO87" i="1"/>
  <c r="T10" i="17"/>
  <c r="BU46" i="1"/>
  <c r="BU57" i="1"/>
  <c r="BF87" i="1"/>
  <c r="AZ46" i="1"/>
  <c r="AZ42" i="1" s="1"/>
  <c r="AZ57" i="1"/>
  <c r="BF46" i="1"/>
  <c r="BF42" i="1" s="1"/>
  <c r="BD35" i="1" l="1"/>
  <c r="BM35" i="1"/>
  <c r="U64" i="13"/>
  <c r="AA20" i="17"/>
  <c r="BY35" i="1"/>
  <c r="CA32" i="1"/>
  <c r="AX35" i="1"/>
  <c r="R20" i="17" s="1"/>
  <c r="BF32" i="1"/>
  <c r="BU32" i="1"/>
  <c r="BI32" i="1"/>
  <c r="W18" i="17"/>
  <c r="Y8" i="13"/>
  <c r="Q18" i="17"/>
  <c r="S8" i="13"/>
  <c r="Y18" i="17"/>
  <c r="AA8" i="13"/>
  <c r="R18" i="17"/>
  <c r="T8" i="13"/>
  <c r="Z18" i="17"/>
  <c r="AB8" i="13"/>
  <c r="AB20" i="17"/>
  <c r="S20" i="17"/>
  <c r="T20" i="17"/>
  <c r="W20" i="17"/>
  <c r="Q20" i="17"/>
  <c r="Y20" i="17"/>
  <c r="Z20" i="17"/>
  <c r="U18" i="17"/>
  <c r="W8" i="13"/>
  <c r="X18" i="17"/>
  <c r="Z8" i="13"/>
  <c r="U20" i="17"/>
  <c r="V18" i="17"/>
  <c r="X8" i="13"/>
  <c r="BR32" i="1"/>
  <c r="AA18" i="17"/>
  <c r="AA17" i="17" s="1"/>
  <c r="AC8" i="13"/>
  <c r="AB18" i="17"/>
  <c r="AD8" i="13"/>
  <c r="X20" i="17"/>
  <c r="S18" i="17"/>
  <c r="U8" i="13"/>
  <c r="T18" i="17"/>
  <c r="V8" i="13"/>
  <c r="V20" i="17"/>
  <c r="BS32" i="1"/>
  <c r="BY32" i="1"/>
  <c r="AX32" i="1"/>
  <c r="BG32" i="1"/>
  <c r="BX37" i="1"/>
  <c r="BY40" i="1"/>
  <c r="AA25" i="17" s="1"/>
  <c r="BF37" i="1"/>
  <c r="BG40" i="1"/>
  <c r="U25" i="17" s="1"/>
  <c r="BS40" i="1"/>
  <c r="Y25" i="17" s="1"/>
  <c r="BR37" i="1"/>
  <c r="BD32" i="1"/>
  <c r="BJ32" i="1"/>
  <c r="BV32" i="1"/>
  <c r="BD40" i="1"/>
  <c r="T25" i="17" s="1"/>
  <c r="BC37" i="1"/>
  <c r="BI37" i="1"/>
  <c r="BJ40" i="1"/>
  <c r="V25" i="17" s="1"/>
  <c r="BU37" i="1"/>
  <c r="BV40" i="1"/>
  <c r="Z25" i="17" s="1"/>
  <c r="BM32" i="1"/>
  <c r="BP32" i="1"/>
  <c r="BA32" i="1"/>
  <c r="BL37" i="1"/>
  <c r="BM40" i="1"/>
  <c r="W25" i="17" s="1"/>
  <c r="BO37" i="1"/>
  <c r="BP40" i="1"/>
  <c r="X25" i="17" s="1"/>
  <c r="AZ37" i="1"/>
  <c r="BA40" i="1"/>
  <c r="S25" i="17" s="1"/>
  <c r="CB32" i="1"/>
  <c r="CA37" i="1"/>
  <c r="CB40" i="1"/>
  <c r="AB25" i="17" s="1"/>
  <c r="AU40" i="1"/>
  <c r="Q25" i="17" s="1"/>
  <c r="AT37" i="1"/>
  <c r="AW37" i="1"/>
  <c r="AX40" i="1"/>
  <c r="R25" i="17" s="1"/>
  <c r="AU32" i="1"/>
  <c r="T64" i="13"/>
  <c r="S64" i="13"/>
  <c r="AU52" i="1"/>
  <c r="Q37" i="17" s="1"/>
  <c r="AT49" i="1"/>
  <c r="AT59" i="1" s="1"/>
  <c r="BV52" i="1"/>
  <c r="Z37" i="17" s="1"/>
  <c r="BU49" i="1"/>
  <c r="BA52" i="1"/>
  <c r="S37" i="17" s="1"/>
  <c r="AZ49" i="1"/>
  <c r="CB52" i="1"/>
  <c r="AB37" i="17" s="1"/>
  <c r="CA49" i="1"/>
  <c r="CA59" i="1" s="1"/>
  <c r="BS52" i="1"/>
  <c r="Y37" i="17" s="1"/>
  <c r="BR49" i="1"/>
  <c r="BR59" i="1" s="1"/>
  <c r="BG52" i="1"/>
  <c r="U37" i="17" s="1"/>
  <c r="BF49" i="1"/>
  <c r="BF59" i="1" s="1"/>
  <c r="BJ52" i="1"/>
  <c r="V37" i="17" s="1"/>
  <c r="BI49" i="1"/>
  <c r="BI59" i="1" s="1"/>
  <c r="AX52" i="1"/>
  <c r="R37" i="17" s="1"/>
  <c r="AW49" i="1"/>
  <c r="AW59" i="1" s="1"/>
  <c r="BY52" i="1"/>
  <c r="AA37" i="17" s="1"/>
  <c r="BX49" i="1"/>
  <c r="BX59" i="1" s="1"/>
  <c r="BD52" i="1"/>
  <c r="T37" i="17" s="1"/>
  <c r="BC49" i="1"/>
  <c r="BC59" i="1" s="1"/>
  <c r="BM52" i="1"/>
  <c r="W37" i="17" s="1"/>
  <c r="BL49" i="1"/>
  <c r="BL59" i="1" s="1"/>
  <c r="BP52" i="1"/>
  <c r="X37" i="17" s="1"/>
  <c r="BO49" i="1"/>
  <c r="BO59" i="1" s="1"/>
  <c r="BZ53" i="1"/>
  <c r="BZ51" i="1"/>
  <c r="BZ50" i="1"/>
  <c r="X11" i="17"/>
  <c r="BP53" i="1"/>
  <c r="X38" i="17" s="1"/>
  <c r="BP51" i="1"/>
  <c r="X36" i="17" s="1"/>
  <c r="BP50" i="1"/>
  <c r="X35" i="17" s="1"/>
  <c r="BH53" i="1"/>
  <c r="BH51" i="1"/>
  <c r="BH50" i="1"/>
  <c r="AS53" i="1"/>
  <c r="AS51" i="1"/>
  <c r="AS50" i="1"/>
  <c r="BE53" i="1"/>
  <c r="BE51" i="1"/>
  <c r="BE50" i="1"/>
  <c r="BT53" i="1"/>
  <c r="BT51" i="1"/>
  <c r="BT50" i="1"/>
  <c r="BB53" i="1"/>
  <c r="BB51" i="1"/>
  <c r="BB50" i="1"/>
  <c r="BW53" i="1"/>
  <c r="BW51" i="1"/>
  <c r="BW50" i="1"/>
  <c r="W11" i="17"/>
  <c r="BM51" i="1"/>
  <c r="W36" i="17" s="1"/>
  <c r="BM53" i="1"/>
  <c r="W38" i="17" s="1"/>
  <c r="BM50" i="1"/>
  <c r="W35" i="17" s="1"/>
  <c r="AY50" i="1"/>
  <c r="AY51" i="1"/>
  <c r="AY53" i="1"/>
  <c r="BQ53" i="1"/>
  <c r="BQ51" i="1"/>
  <c r="BQ50" i="1"/>
  <c r="AV53" i="1"/>
  <c r="AV51" i="1"/>
  <c r="AV50" i="1"/>
  <c r="Y64" i="13"/>
  <c r="U13" i="13"/>
  <c r="U54" i="13"/>
  <c r="U30" i="13"/>
  <c r="U49" i="13"/>
  <c r="U40" i="13"/>
  <c r="U18" i="13"/>
  <c r="Y40" i="13"/>
  <c r="U35" i="13"/>
  <c r="U74" i="13"/>
  <c r="Y54" i="13"/>
  <c r="Y59" i="13"/>
  <c r="AB64" i="13"/>
  <c r="Y35" i="13"/>
  <c r="U25" i="13"/>
  <c r="U59" i="13"/>
  <c r="V74" i="13"/>
  <c r="T18" i="13"/>
  <c r="T54" i="13"/>
  <c r="T25" i="13"/>
  <c r="Y74" i="13"/>
  <c r="Y25" i="13"/>
  <c r="W74" i="13"/>
  <c r="AB49" i="13"/>
  <c r="AB74" i="13"/>
  <c r="T59" i="13"/>
  <c r="Y30" i="13"/>
  <c r="T13" i="13"/>
  <c r="W64" i="13"/>
  <c r="V30" i="13"/>
  <c r="T49" i="13"/>
  <c r="AB59" i="13"/>
  <c r="W59" i="13"/>
  <c r="T30" i="13"/>
  <c r="AB25" i="13"/>
  <c r="Y18" i="13"/>
  <c r="Y13" i="13"/>
  <c r="AB30" i="13"/>
  <c r="AB13" i="13"/>
  <c r="T35" i="13"/>
  <c r="AB54" i="13"/>
  <c r="AB35" i="13"/>
  <c r="Y49" i="13"/>
  <c r="AB40" i="13"/>
  <c r="AB18" i="13"/>
  <c r="T74" i="13"/>
  <c r="T40" i="13"/>
  <c r="AB10" i="17"/>
  <c r="V10" i="17"/>
  <c r="S74" i="13"/>
  <c r="X10" i="17"/>
  <c r="Q10" i="17"/>
  <c r="W10" i="17"/>
  <c r="S10" i="17"/>
  <c r="Z10" i="17"/>
  <c r="AA10" i="17"/>
  <c r="AA59" i="13"/>
  <c r="Z74" i="13"/>
  <c r="S13" i="13"/>
  <c r="W25" i="13"/>
  <c r="V35" i="13"/>
  <c r="V18" i="13"/>
  <c r="AC25" i="13"/>
  <c r="AD25" i="13"/>
  <c r="X64" i="13"/>
  <c r="Z54" i="13"/>
  <c r="X30" i="13"/>
  <c r="W13" i="13"/>
  <c r="V13" i="13"/>
  <c r="V40" i="13"/>
  <c r="AA64" i="13"/>
  <c r="AC74" i="13"/>
  <c r="Z59" i="13"/>
  <c r="X74" i="13"/>
  <c r="X13" i="13"/>
  <c r="Z35" i="13"/>
  <c r="AA40" i="13"/>
  <c r="V49" i="13"/>
  <c r="V64" i="13"/>
  <c r="AC64" i="13"/>
  <c r="X40" i="13"/>
  <c r="AC59" i="13"/>
  <c r="X59" i="13"/>
  <c r="AA49" i="13"/>
  <c r="AA74" i="13"/>
  <c r="V25" i="13"/>
  <c r="AD64" i="13"/>
  <c r="W40" i="13"/>
  <c r="W54" i="13"/>
  <c r="S59" i="13"/>
  <c r="AC30" i="13"/>
  <c r="AC54" i="13"/>
  <c r="AD49" i="13"/>
  <c r="AC13" i="13"/>
  <c r="AD74" i="13"/>
  <c r="AC35" i="13"/>
  <c r="AD54" i="13"/>
  <c r="AD13" i="13"/>
  <c r="AD59" i="13"/>
  <c r="AD30" i="13"/>
  <c r="AD35" i="13"/>
  <c r="AC40" i="13"/>
  <c r="AD40" i="13"/>
  <c r="AC18" i="13"/>
  <c r="AC49" i="13"/>
  <c r="AD18" i="13"/>
  <c r="Z40" i="13"/>
  <c r="Z64" i="13"/>
  <c r="W49" i="13"/>
  <c r="Z25" i="13"/>
  <c r="X49" i="13"/>
  <c r="AA25" i="13"/>
  <c r="S40" i="13"/>
  <c r="X25" i="13"/>
  <c r="Z30" i="13"/>
  <c r="X54" i="13"/>
  <c r="AA13" i="13"/>
  <c r="W30" i="13"/>
  <c r="Z13" i="13"/>
  <c r="S30" i="13"/>
  <c r="V54" i="13"/>
  <c r="AA30" i="13"/>
  <c r="S49" i="13"/>
  <c r="V59" i="13"/>
  <c r="S35" i="13"/>
  <c r="S25" i="13"/>
  <c r="Z49" i="13"/>
  <c r="Z18" i="13"/>
  <c r="AA35" i="13"/>
  <c r="S54" i="13"/>
  <c r="AA54" i="13"/>
  <c r="W18" i="13"/>
  <c r="X35" i="13"/>
  <c r="S18" i="13"/>
  <c r="X18" i="13"/>
  <c r="AA18" i="13"/>
  <c r="W35" i="13"/>
  <c r="BU54" i="1"/>
  <c r="BU42" i="1"/>
  <c r="AZ54" i="1"/>
  <c r="AZ59" i="1" s="1"/>
  <c r="U10" i="17"/>
  <c r="S17" i="17" l="1"/>
  <c r="S47" i="17" s="1"/>
  <c r="Q17" i="17"/>
  <c r="Q102" i="17" s="1"/>
  <c r="Z17" i="17"/>
  <c r="Z47" i="17" s="1"/>
  <c r="W17" i="17"/>
  <c r="W47" i="17" s="1"/>
  <c r="R17" i="17"/>
  <c r="R47" i="17" s="1"/>
  <c r="V17" i="17"/>
  <c r="V102" i="17" s="1"/>
  <c r="Y17" i="17"/>
  <c r="Y47" i="17" s="1"/>
  <c r="U17" i="17"/>
  <c r="U102" i="17" s="1"/>
  <c r="T17" i="17"/>
  <c r="T47" i="17" s="1"/>
  <c r="AB17" i="17"/>
  <c r="AB47" i="17" s="1"/>
  <c r="X17" i="17"/>
  <c r="X102" i="17" s="1"/>
  <c r="AA47" i="17"/>
  <c r="AA102" i="17"/>
  <c r="V47" i="17"/>
  <c r="BU59" i="1"/>
  <c r="R22" i="17"/>
  <c r="AX37" i="1"/>
  <c r="X22" i="17"/>
  <c r="BP37" i="1"/>
  <c r="T22" i="17"/>
  <c r="BD37" i="1"/>
  <c r="W22" i="17"/>
  <c r="BM37" i="1"/>
  <c r="Y22" i="17"/>
  <c r="BS37" i="1"/>
  <c r="Q22" i="17"/>
  <c r="AU37" i="1"/>
  <c r="U22" i="17"/>
  <c r="BG37" i="1"/>
  <c r="AB22" i="17"/>
  <c r="CB37" i="1"/>
  <c r="Z22" i="17"/>
  <c r="BV37" i="1"/>
  <c r="AA22" i="17"/>
  <c r="BY37" i="1"/>
  <c r="S22" i="17"/>
  <c r="BA37" i="1"/>
  <c r="V22" i="17"/>
  <c r="BJ37" i="1"/>
  <c r="AZ90" i="1"/>
  <c r="AT90" i="1"/>
  <c r="AT99" i="1" s="1"/>
  <c r="BR65" i="1"/>
  <c r="BR66" i="1" s="1"/>
  <c r="BI65" i="1"/>
  <c r="BI66" i="1" s="1"/>
  <c r="BO65" i="1"/>
  <c r="BO66" i="1" s="1"/>
  <c r="BL90" i="1"/>
  <c r="BL99" i="1" s="1"/>
  <c r="AW65" i="1"/>
  <c r="AW66" i="1" s="1"/>
  <c r="BF65" i="1"/>
  <c r="BF66" i="1" s="1"/>
  <c r="BX90" i="1"/>
  <c r="BX99" i="1" s="1"/>
  <c r="BX105" i="1" s="1"/>
  <c r="BX106" i="1" s="1"/>
  <c r="CA65" i="1"/>
  <c r="CA66" i="1" s="1"/>
  <c r="BC90" i="1"/>
  <c r="BC91" i="1" s="1"/>
  <c r="AA11" i="17"/>
  <c r="BY53" i="1"/>
  <c r="AA38" i="17" s="1"/>
  <c r="BY51" i="1"/>
  <c r="AA36" i="17" s="1"/>
  <c r="BY50" i="1"/>
  <c r="AA35" i="17" s="1"/>
  <c r="U11" i="17"/>
  <c r="BG53" i="1"/>
  <c r="U38" i="17" s="1"/>
  <c r="BG51" i="1"/>
  <c r="U36" i="17" s="1"/>
  <c r="BG50" i="1"/>
  <c r="U35" i="17" s="1"/>
  <c r="V11" i="17"/>
  <c r="BJ53" i="1"/>
  <c r="V38" i="17" s="1"/>
  <c r="BJ51" i="1"/>
  <c r="V36" i="17" s="1"/>
  <c r="BJ50" i="1"/>
  <c r="V35" i="17" s="1"/>
  <c r="T11" i="17"/>
  <c r="BD53" i="1"/>
  <c r="T38" i="17" s="1"/>
  <c r="BD51" i="1"/>
  <c r="T36" i="17" s="1"/>
  <c r="BD50" i="1"/>
  <c r="T35" i="17" s="1"/>
  <c r="S11" i="17"/>
  <c r="BA51" i="1"/>
  <c r="S36" i="17" s="1"/>
  <c r="BA50" i="1"/>
  <c r="S35" i="17" s="1"/>
  <c r="BA53" i="1"/>
  <c r="S38" i="17" s="1"/>
  <c r="Q11" i="17"/>
  <c r="AU53" i="1"/>
  <c r="Q38" i="17" s="1"/>
  <c r="AU51" i="1"/>
  <c r="Q36" i="17" s="1"/>
  <c r="AU50" i="1"/>
  <c r="Q35" i="17" s="1"/>
  <c r="R11" i="17"/>
  <c r="AX53" i="1"/>
  <c r="R38" i="17" s="1"/>
  <c r="AX51" i="1"/>
  <c r="R36" i="17" s="1"/>
  <c r="AX50" i="1"/>
  <c r="R35" i="17" s="1"/>
  <c r="Y11" i="17"/>
  <c r="BS53" i="1"/>
  <c r="Y38" i="17" s="1"/>
  <c r="BS51" i="1"/>
  <c r="Y36" i="17" s="1"/>
  <c r="BS50" i="1"/>
  <c r="Y35" i="17" s="1"/>
  <c r="AB11" i="17"/>
  <c r="CB53" i="1"/>
  <c r="AB38" i="17" s="1"/>
  <c r="CB51" i="1"/>
  <c r="AB36" i="17" s="1"/>
  <c r="CB50" i="1"/>
  <c r="AB35" i="17" s="1"/>
  <c r="Z11" i="17"/>
  <c r="BV53" i="1"/>
  <c r="Z38" i="17" s="1"/>
  <c r="BV51" i="1"/>
  <c r="Z36" i="17" s="1"/>
  <c r="BV50" i="1"/>
  <c r="Z35" i="17" s="1"/>
  <c r="Y67" i="13"/>
  <c r="U46" i="13"/>
  <c r="U76" i="13"/>
  <c r="U82" i="13" s="1"/>
  <c r="U67" i="13"/>
  <c r="T46" i="13"/>
  <c r="T67" i="13"/>
  <c r="AB67" i="13"/>
  <c r="T76" i="13"/>
  <c r="T82" i="13" s="1"/>
  <c r="Y46" i="13"/>
  <c r="AB46" i="13"/>
  <c r="AB76" i="13"/>
  <c r="AB82" i="13" s="1"/>
  <c r="Y76" i="13"/>
  <c r="Y82" i="13" s="1"/>
  <c r="AD67" i="13"/>
  <c r="AA67" i="13"/>
  <c r="X67" i="13"/>
  <c r="V46" i="13"/>
  <c r="S67" i="13"/>
  <c r="AA46" i="13"/>
  <c r="V76" i="13"/>
  <c r="V82" i="13" s="1"/>
  <c r="X76" i="13"/>
  <c r="X82" i="13" s="1"/>
  <c r="AD46" i="13"/>
  <c r="W67" i="13"/>
  <c r="AC46" i="13"/>
  <c r="AC76" i="13"/>
  <c r="AC82" i="13" s="1"/>
  <c r="AA76" i="13"/>
  <c r="AA82" i="13" s="1"/>
  <c r="Z76" i="13"/>
  <c r="Z82" i="13" s="1"/>
  <c r="Z46" i="13"/>
  <c r="Z67" i="13"/>
  <c r="AC67" i="13"/>
  <c r="W76" i="13"/>
  <c r="W82" i="13" s="1"/>
  <c r="AD76" i="13"/>
  <c r="AD82" i="13" s="1"/>
  <c r="S46" i="13"/>
  <c r="W46" i="13"/>
  <c r="V67" i="13"/>
  <c r="X46" i="13"/>
  <c r="S76" i="13"/>
  <c r="S82" i="13" s="1"/>
  <c r="BR90" i="1"/>
  <c r="BR99" i="1" s="1"/>
  <c r="BR100" i="1" s="1"/>
  <c r="AT65" i="1"/>
  <c r="AT66" i="1" s="1"/>
  <c r="Z102" i="17" l="1"/>
  <c r="Q47" i="17"/>
  <c r="S102" i="17"/>
  <c r="U47" i="17"/>
  <c r="Y102" i="17"/>
  <c r="R102" i="17"/>
  <c r="W102" i="17"/>
  <c r="AB102" i="17"/>
  <c r="X47" i="17"/>
  <c r="T102" i="17"/>
  <c r="V48" i="17"/>
  <c r="V103" i="17"/>
  <c r="AB48" i="17"/>
  <c r="AB103" i="17"/>
  <c r="W48" i="17"/>
  <c r="W103" i="17"/>
  <c r="S48" i="17"/>
  <c r="S103" i="17"/>
  <c r="U48" i="17"/>
  <c r="U103" i="17"/>
  <c r="T48" i="17"/>
  <c r="T103" i="17"/>
  <c r="AA48" i="17"/>
  <c r="AA103" i="17"/>
  <c r="Q48" i="17"/>
  <c r="Q103" i="17"/>
  <c r="X48" i="17"/>
  <c r="X103" i="17"/>
  <c r="Z48" i="17"/>
  <c r="Z103" i="17"/>
  <c r="Y48" i="17"/>
  <c r="Y103" i="17"/>
  <c r="R48" i="17"/>
  <c r="R103" i="17"/>
  <c r="AT91" i="1"/>
  <c r="BX91" i="1"/>
  <c r="BX100" i="1"/>
  <c r="BX65" i="1"/>
  <c r="BX66" i="1" s="1"/>
  <c r="BC99" i="1"/>
  <c r="BC100" i="1" s="1"/>
  <c r="AW90" i="1"/>
  <c r="AW99" i="1" s="1"/>
  <c r="BL65" i="1"/>
  <c r="BL66" i="1" s="1"/>
  <c r="BL91" i="1"/>
  <c r="CA90" i="1"/>
  <c r="CA99" i="1" s="1"/>
  <c r="BI90" i="1"/>
  <c r="BI99" i="1" s="1"/>
  <c r="BI105" i="1" s="1"/>
  <c r="BI106" i="1" s="1"/>
  <c r="BO90" i="1"/>
  <c r="BO91" i="1" s="1"/>
  <c r="BF90" i="1"/>
  <c r="BF91" i="1" s="1"/>
  <c r="BC65" i="1"/>
  <c r="BC66" i="1" s="1"/>
  <c r="BR91" i="1"/>
  <c r="BR105" i="1"/>
  <c r="BR106" i="1" s="1"/>
  <c r="AZ65" i="1"/>
  <c r="AZ66" i="1" s="1"/>
  <c r="BU65" i="1"/>
  <c r="BU66" i="1" s="1"/>
  <c r="BU90" i="1"/>
  <c r="BL105" i="1"/>
  <c r="BL106" i="1" s="1"/>
  <c r="BL100" i="1"/>
  <c r="AT100" i="1"/>
  <c r="AT105" i="1"/>
  <c r="AT106" i="1" s="1"/>
  <c r="AZ91" i="1"/>
  <c r="AZ99" i="1"/>
  <c r="AW91" i="1" l="1"/>
  <c r="BC105" i="1"/>
  <c r="BC106" i="1" s="1"/>
  <c r="BO99" i="1"/>
  <c r="BO105" i="1" s="1"/>
  <c r="BO106" i="1" s="1"/>
  <c r="BI91" i="1"/>
  <c r="BI100" i="1"/>
  <c r="CA91" i="1"/>
  <c r="BF99" i="1"/>
  <c r="BF100" i="1" s="1"/>
  <c r="AW105" i="1"/>
  <c r="AW106" i="1" s="1"/>
  <c r="AW100" i="1"/>
  <c r="CA100" i="1"/>
  <c r="CA105" i="1"/>
  <c r="CA106" i="1" s="1"/>
  <c r="BU99" i="1"/>
  <c r="BU91" i="1"/>
  <c r="AZ100" i="1"/>
  <c r="AZ105" i="1"/>
  <c r="AZ106" i="1" s="1"/>
  <c r="BO100" i="1" l="1"/>
  <c r="BF105" i="1"/>
  <c r="BF106" i="1" s="1"/>
  <c r="BU100" i="1"/>
  <c r="BU105" i="1"/>
  <c r="BU106" i="1" s="1"/>
  <c r="E22" i="1" l="1"/>
  <c r="R53" i="1" l="1"/>
  <c r="R51" i="1"/>
  <c r="R50" i="1"/>
  <c r="BW44" i="1"/>
  <c r="AS44" i="1"/>
  <c r="BH44" i="1"/>
  <c r="BN44" i="1"/>
  <c r="BZ44" i="1"/>
  <c r="BT44" i="1"/>
  <c r="BE44" i="1"/>
  <c r="AY44" i="1"/>
  <c r="BQ44" i="1"/>
  <c r="AV44" i="1"/>
  <c r="BB44" i="1"/>
  <c r="BK44" i="1"/>
  <c r="E73" i="13"/>
  <c r="E72" i="13"/>
  <c r="E71" i="13"/>
  <c r="E66" i="13"/>
  <c r="E65" i="13"/>
  <c r="E63" i="13"/>
  <c r="E62" i="13"/>
  <c r="E61" i="13"/>
  <c r="E60" i="13"/>
  <c r="E58" i="13"/>
  <c r="E57" i="13"/>
  <c r="E56" i="13"/>
  <c r="E55" i="13"/>
  <c r="E53" i="13"/>
  <c r="E52" i="13"/>
  <c r="E51" i="13"/>
  <c r="E50" i="13"/>
  <c r="E43" i="13"/>
  <c r="E42" i="13"/>
  <c r="E35" i="13"/>
  <c r="E30" i="13"/>
  <c r="E25" i="13"/>
  <c r="E22" i="13"/>
  <c r="E21" i="13"/>
  <c r="E16" i="13"/>
  <c r="E15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L80" i="13" l="1"/>
  <c r="L73" i="13"/>
  <c r="L72" i="13"/>
  <c r="L71" i="13"/>
  <c r="L66" i="13"/>
  <c r="L65" i="13"/>
  <c r="L63" i="13"/>
  <c r="L62" i="13"/>
  <c r="L61" i="13"/>
  <c r="L60" i="13"/>
  <c r="L58" i="13"/>
  <c r="L57" i="13"/>
  <c r="L56" i="13"/>
  <c r="L55" i="13"/>
  <c r="L53" i="13"/>
  <c r="L52" i="13"/>
  <c r="L51" i="13"/>
  <c r="L50" i="13"/>
  <c r="L44" i="13"/>
  <c r="L12" i="13"/>
  <c r="J21" i="17" s="1"/>
  <c r="L43" i="13"/>
  <c r="L11" i="13"/>
  <c r="L10" i="13"/>
  <c r="J19" i="17" s="1"/>
  <c r="L9" i="13"/>
  <c r="L42" i="13"/>
  <c r="L41" i="13"/>
  <c r="L20" i="13"/>
  <c r="L39" i="13"/>
  <c r="L38" i="13"/>
  <c r="L37" i="13"/>
  <c r="L36" i="13"/>
  <c r="L34" i="13"/>
  <c r="L33" i="13"/>
  <c r="L32" i="13"/>
  <c r="L16" i="13"/>
  <c r="L15" i="13"/>
  <c r="J24" i="17" s="1"/>
  <c r="L14" i="13"/>
  <c r="J23" i="17" s="1"/>
  <c r="L24" i="13"/>
  <c r="L23" i="13"/>
  <c r="L27" i="13"/>
  <c r="L26" i="13"/>
  <c r="L28" i="13"/>
  <c r="L31" i="13"/>
  <c r="L17" i="13"/>
  <c r="J26" i="17" s="1"/>
  <c r="L21" i="13"/>
  <c r="L19" i="13"/>
  <c r="L22" i="13"/>
  <c r="L29" i="13"/>
  <c r="F44" i="13"/>
  <c r="F12" i="13"/>
  <c r="F11" i="13"/>
  <c r="F10" i="13"/>
  <c r="F43" i="13"/>
  <c r="F20" i="13"/>
  <c r="F9" i="13"/>
  <c r="F42" i="13"/>
  <c r="F41" i="13"/>
  <c r="F80" i="13"/>
  <c r="F73" i="13"/>
  <c r="F72" i="13"/>
  <c r="F71" i="13"/>
  <c r="F66" i="13"/>
  <c r="F65" i="13"/>
  <c r="F63" i="13"/>
  <c r="F62" i="13"/>
  <c r="F61" i="13"/>
  <c r="F60" i="13"/>
  <c r="F58" i="13"/>
  <c r="F57" i="13"/>
  <c r="F56" i="13"/>
  <c r="F55" i="13"/>
  <c r="F53" i="13"/>
  <c r="F52" i="13"/>
  <c r="F51" i="13"/>
  <c r="F50" i="13"/>
  <c r="F24" i="13"/>
  <c r="F23" i="13"/>
  <c r="F22" i="13"/>
  <c r="F21" i="13"/>
  <c r="F19" i="13"/>
  <c r="F39" i="13"/>
  <c r="F38" i="13"/>
  <c r="F29" i="13"/>
  <c r="F17" i="13"/>
  <c r="D26" i="17" s="1"/>
  <c r="F36" i="13"/>
  <c r="F31" i="13"/>
  <c r="F33" i="13"/>
  <c r="F32" i="13"/>
  <c r="F34" i="13"/>
  <c r="F26" i="13"/>
  <c r="F37" i="13"/>
  <c r="F27" i="13"/>
  <c r="F15" i="13"/>
  <c r="D24" i="17" s="1"/>
  <c r="F14" i="13"/>
  <c r="D23" i="17" s="1"/>
  <c r="F28" i="13"/>
  <c r="F16" i="13"/>
  <c r="N80" i="13"/>
  <c r="N73" i="13"/>
  <c r="N72" i="13"/>
  <c r="N71" i="13"/>
  <c r="N66" i="13"/>
  <c r="N65" i="13"/>
  <c r="N63" i="13"/>
  <c r="N62" i="13"/>
  <c r="N61" i="13"/>
  <c r="N60" i="13"/>
  <c r="N58" i="13"/>
  <c r="N57" i="13"/>
  <c r="N56" i="13"/>
  <c r="N55" i="13"/>
  <c r="N53" i="13"/>
  <c r="N52" i="13"/>
  <c r="N51" i="13"/>
  <c r="N50" i="13"/>
  <c r="N44" i="13"/>
  <c r="N20" i="13"/>
  <c r="N12" i="13"/>
  <c r="L21" i="17" s="1"/>
  <c r="N43" i="13"/>
  <c r="N11" i="13"/>
  <c r="N10" i="13"/>
  <c r="L19" i="17" s="1"/>
  <c r="N9" i="13"/>
  <c r="N42" i="13"/>
  <c r="N41" i="13"/>
  <c r="N39" i="13"/>
  <c r="N37" i="13"/>
  <c r="N36" i="13"/>
  <c r="N31" i="13"/>
  <c r="N29" i="13"/>
  <c r="N28" i="13"/>
  <c r="N27" i="13"/>
  <c r="N26" i="13"/>
  <c r="N24" i="13"/>
  <c r="N23" i="13"/>
  <c r="N22" i="13"/>
  <c r="N21" i="13"/>
  <c r="N15" i="13"/>
  <c r="L24" i="17" s="1"/>
  <c r="N14" i="13"/>
  <c r="L23" i="17" s="1"/>
  <c r="N34" i="13"/>
  <c r="N17" i="13"/>
  <c r="L26" i="17" s="1"/>
  <c r="N16" i="13"/>
  <c r="N32" i="13"/>
  <c r="N38" i="13"/>
  <c r="N33" i="13"/>
  <c r="N19" i="13"/>
  <c r="M20" i="13"/>
  <c r="M80" i="13"/>
  <c r="M73" i="13"/>
  <c r="M72" i="13"/>
  <c r="M71" i="13"/>
  <c r="M66" i="13"/>
  <c r="M65" i="13"/>
  <c r="M63" i="13"/>
  <c r="M62" i="13"/>
  <c r="M61" i="13"/>
  <c r="M60" i="13"/>
  <c r="M58" i="13"/>
  <c r="M57" i="13"/>
  <c r="M56" i="13"/>
  <c r="M55" i="13"/>
  <c r="M53" i="13"/>
  <c r="M52" i="13"/>
  <c r="M51" i="13"/>
  <c r="M50" i="13"/>
  <c r="M44" i="13"/>
  <c r="M12" i="13"/>
  <c r="K21" i="17" s="1"/>
  <c r="M43" i="13"/>
  <c r="M11" i="13"/>
  <c r="M10" i="13"/>
  <c r="K19" i="17" s="1"/>
  <c r="M9" i="13"/>
  <c r="M42" i="13"/>
  <c r="M41" i="13"/>
  <c r="M39" i="13"/>
  <c r="M38" i="13"/>
  <c r="M37" i="13"/>
  <c r="M36" i="13"/>
  <c r="M34" i="13"/>
  <c r="M33" i="13"/>
  <c r="M32" i="13"/>
  <c r="M31" i="13"/>
  <c r="M29" i="13"/>
  <c r="M28" i="13"/>
  <c r="M27" i="13"/>
  <c r="M26" i="13"/>
  <c r="M24" i="13"/>
  <c r="M14" i="13"/>
  <c r="K23" i="17" s="1"/>
  <c r="M15" i="13"/>
  <c r="K24" i="17" s="1"/>
  <c r="M21" i="13"/>
  <c r="M19" i="13"/>
  <c r="M22" i="13"/>
  <c r="M23" i="13"/>
  <c r="M16" i="13"/>
  <c r="M17" i="13"/>
  <c r="K26" i="17" s="1"/>
  <c r="G12" i="13"/>
  <c r="E21" i="17" s="1"/>
  <c r="G11" i="13"/>
  <c r="G10" i="13"/>
  <c r="E19" i="17" s="1"/>
  <c r="G43" i="13"/>
  <c r="G9" i="13"/>
  <c r="G42" i="13"/>
  <c r="G41" i="13"/>
  <c r="G20" i="13"/>
  <c r="G44" i="13"/>
  <c r="G63" i="13"/>
  <c r="G53" i="13"/>
  <c r="G73" i="13"/>
  <c r="G60" i="13"/>
  <c r="G50" i="13"/>
  <c r="G19" i="13"/>
  <c r="G66" i="13"/>
  <c r="G56" i="13"/>
  <c r="G17" i="13"/>
  <c r="E26" i="17" s="1"/>
  <c r="G16" i="13"/>
  <c r="G15" i="13"/>
  <c r="E24" i="17" s="1"/>
  <c r="G52" i="13"/>
  <c r="G62" i="13"/>
  <c r="G72" i="13"/>
  <c r="G58" i="13"/>
  <c r="G80" i="13"/>
  <c r="G61" i="13"/>
  <c r="G51" i="13"/>
  <c r="G38" i="13"/>
  <c r="G37" i="13"/>
  <c r="G36" i="13"/>
  <c r="G34" i="13"/>
  <c r="G33" i="13"/>
  <c r="G71" i="13"/>
  <c r="G57" i="13"/>
  <c r="G31" i="13"/>
  <c r="G22" i="13"/>
  <c r="G39" i="13"/>
  <c r="G32" i="13"/>
  <c r="G21" i="13"/>
  <c r="G55" i="13"/>
  <c r="G23" i="13"/>
  <c r="G27" i="13"/>
  <c r="G14" i="13"/>
  <c r="E23" i="17" s="1"/>
  <c r="G28" i="13"/>
  <c r="G65" i="13"/>
  <c r="G29" i="13"/>
  <c r="G24" i="13"/>
  <c r="G26" i="13"/>
  <c r="O12" i="13"/>
  <c r="M21" i="17" s="1"/>
  <c r="O43" i="13"/>
  <c r="O11" i="13"/>
  <c r="O10" i="13"/>
  <c r="M19" i="17" s="1"/>
  <c r="O9" i="13"/>
  <c r="O42" i="13"/>
  <c r="O20" i="13"/>
  <c r="O41" i="13"/>
  <c r="O80" i="13"/>
  <c r="O73" i="13"/>
  <c r="O72" i="13"/>
  <c r="O71" i="13"/>
  <c r="O66" i="13"/>
  <c r="O65" i="13"/>
  <c r="O63" i="13"/>
  <c r="O62" i="13"/>
  <c r="O61" i="13"/>
  <c r="O60" i="13"/>
  <c r="O58" i="13"/>
  <c r="O57" i="13"/>
  <c r="O56" i="13"/>
  <c r="O55" i="13"/>
  <c r="O53" i="13"/>
  <c r="O52" i="13"/>
  <c r="O51" i="13"/>
  <c r="O50" i="13"/>
  <c r="O44" i="13"/>
  <c r="O23" i="13"/>
  <c r="O22" i="13"/>
  <c r="O21" i="13"/>
  <c r="O19" i="13"/>
  <c r="O17" i="13"/>
  <c r="M26" i="17" s="1"/>
  <c r="O38" i="13"/>
  <c r="O39" i="13"/>
  <c r="O26" i="13"/>
  <c r="O14" i="13"/>
  <c r="M23" i="17" s="1"/>
  <c r="O34" i="13"/>
  <c r="O27" i="13"/>
  <c r="O15" i="13"/>
  <c r="M24" i="17" s="1"/>
  <c r="O36" i="13"/>
  <c r="O28" i="13"/>
  <c r="O16" i="13"/>
  <c r="O29" i="13"/>
  <c r="O37" i="13"/>
  <c r="O33" i="13"/>
  <c r="O24" i="13"/>
  <c r="O32" i="13"/>
  <c r="O31" i="13"/>
  <c r="H9" i="13"/>
  <c r="H42" i="13"/>
  <c r="H41" i="13"/>
  <c r="H20" i="13"/>
  <c r="H80" i="13"/>
  <c r="F90" i="17" s="1"/>
  <c r="H73" i="13"/>
  <c r="H72" i="13"/>
  <c r="H71" i="13"/>
  <c r="H66" i="13"/>
  <c r="H65" i="13"/>
  <c r="H63" i="13"/>
  <c r="H62" i="13"/>
  <c r="H61" i="13"/>
  <c r="H60" i="13"/>
  <c r="H58" i="13"/>
  <c r="H57" i="13"/>
  <c r="H56" i="13"/>
  <c r="H55" i="13"/>
  <c r="H53" i="13"/>
  <c r="H52" i="13"/>
  <c r="H51" i="13"/>
  <c r="H50" i="13"/>
  <c r="H12" i="13"/>
  <c r="F21" i="17" s="1"/>
  <c r="H11" i="13"/>
  <c r="H10" i="13"/>
  <c r="F19" i="17" s="1"/>
  <c r="H43" i="13"/>
  <c r="H17" i="13"/>
  <c r="F26" i="17" s="1"/>
  <c r="H16" i="13"/>
  <c r="H15" i="13"/>
  <c r="F24" i="17" s="1"/>
  <c r="H14" i="13"/>
  <c r="F23" i="17" s="1"/>
  <c r="H44" i="13"/>
  <c r="H39" i="13"/>
  <c r="H32" i="13"/>
  <c r="H31" i="13"/>
  <c r="H29" i="13"/>
  <c r="H28" i="13"/>
  <c r="H27" i="13"/>
  <c r="H26" i="13"/>
  <c r="H21" i="13"/>
  <c r="H19" i="13"/>
  <c r="H34" i="13"/>
  <c r="H33" i="13"/>
  <c r="H22" i="13"/>
  <c r="H23" i="13"/>
  <c r="H36" i="13"/>
  <c r="H24" i="13"/>
  <c r="H37" i="13"/>
  <c r="H38" i="13"/>
  <c r="P11" i="13"/>
  <c r="P10" i="13"/>
  <c r="N19" i="17" s="1"/>
  <c r="P9" i="13"/>
  <c r="P42" i="13"/>
  <c r="P41" i="13"/>
  <c r="P20" i="13"/>
  <c r="P12" i="13"/>
  <c r="N21" i="17" s="1"/>
  <c r="P43" i="13"/>
  <c r="P73" i="13"/>
  <c r="P60" i="13"/>
  <c r="P50" i="13"/>
  <c r="P66" i="13"/>
  <c r="P56" i="13"/>
  <c r="P19" i="13"/>
  <c r="P17" i="13"/>
  <c r="N26" i="17" s="1"/>
  <c r="P44" i="13"/>
  <c r="P62" i="13"/>
  <c r="P52" i="13"/>
  <c r="P16" i="13"/>
  <c r="P15" i="13"/>
  <c r="N24" i="17" s="1"/>
  <c r="P14" i="13"/>
  <c r="N23" i="17" s="1"/>
  <c r="P72" i="13"/>
  <c r="P58" i="13"/>
  <c r="P65" i="13"/>
  <c r="P55" i="13"/>
  <c r="P71" i="13"/>
  <c r="P57" i="13"/>
  <c r="P39" i="13"/>
  <c r="P37" i="13"/>
  <c r="P36" i="13"/>
  <c r="P34" i="13"/>
  <c r="P33" i="13"/>
  <c r="P32" i="13"/>
  <c r="P63" i="13"/>
  <c r="P53" i="13"/>
  <c r="P61" i="13"/>
  <c r="P27" i="13"/>
  <c r="P28" i="13"/>
  <c r="P29" i="13"/>
  <c r="P51" i="13"/>
  <c r="P31" i="13"/>
  <c r="P80" i="13"/>
  <c r="P38" i="13"/>
  <c r="P22" i="13"/>
  <c r="P24" i="13"/>
  <c r="P23" i="13"/>
  <c r="P26" i="13"/>
  <c r="P21" i="13"/>
  <c r="I41" i="13"/>
  <c r="I80" i="13"/>
  <c r="I73" i="13"/>
  <c r="I72" i="13"/>
  <c r="I71" i="13"/>
  <c r="I66" i="13"/>
  <c r="I65" i="13"/>
  <c r="I63" i="13"/>
  <c r="I62" i="13"/>
  <c r="I61" i="13"/>
  <c r="I60" i="13"/>
  <c r="I58" i="13"/>
  <c r="I57" i="13"/>
  <c r="I56" i="13"/>
  <c r="I55" i="13"/>
  <c r="I53" i="13"/>
  <c r="I52" i="13"/>
  <c r="I51" i="13"/>
  <c r="I50" i="13"/>
  <c r="I20" i="13"/>
  <c r="I44" i="13"/>
  <c r="I9" i="13"/>
  <c r="I42" i="13"/>
  <c r="I11" i="13"/>
  <c r="I14" i="13"/>
  <c r="G23" i="17" s="1"/>
  <c r="I10" i="13"/>
  <c r="G19" i="17" s="1"/>
  <c r="I39" i="13"/>
  <c r="I38" i="13"/>
  <c r="I37" i="13"/>
  <c r="I36" i="13"/>
  <c r="I34" i="13"/>
  <c r="I24" i="13"/>
  <c r="I23" i="13"/>
  <c r="I22" i="13"/>
  <c r="I21" i="13"/>
  <c r="I43" i="13"/>
  <c r="I33" i="13"/>
  <c r="I32" i="13"/>
  <c r="I26" i="13"/>
  <c r="I28" i="13"/>
  <c r="I15" i="13"/>
  <c r="G24" i="17" s="1"/>
  <c r="I29" i="13"/>
  <c r="I16" i="13"/>
  <c r="I12" i="13"/>
  <c r="G21" i="17" s="1"/>
  <c r="I31" i="13"/>
  <c r="I19" i="13"/>
  <c r="I17" i="13"/>
  <c r="G26" i="17" s="1"/>
  <c r="I27" i="13"/>
  <c r="J80" i="13"/>
  <c r="J73" i="13"/>
  <c r="J72" i="13"/>
  <c r="J71" i="13"/>
  <c r="J66" i="13"/>
  <c r="J65" i="13"/>
  <c r="J63" i="13"/>
  <c r="J62" i="13"/>
  <c r="J61" i="13"/>
  <c r="J60" i="13"/>
  <c r="J58" i="13"/>
  <c r="J57" i="13"/>
  <c r="J56" i="13"/>
  <c r="J55" i="13"/>
  <c r="J53" i="13"/>
  <c r="J52" i="13"/>
  <c r="J51" i="13"/>
  <c r="J50" i="13"/>
  <c r="J44" i="13"/>
  <c r="J12" i="13"/>
  <c r="H21" i="17" s="1"/>
  <c r="J11" i="13"/>
  <c r="J10" i="13"/>
  <c r="H19" i="17" s="1"/>
  <c r="J43" i="13"/>
  <c r="J41" i="13"/>
  <c r="J20" i="13"/>
  <c r="J42" i="13"/>
  <c r="J39" i="13"/>
  <c r="J34" i="13"/>
  <c r="J38" i="13"/>
  <c r="J37" i="13"/>
  <c r="J36" i="13"/>
  <c r="J9" i="13"/>
  <c r="J19" i="13"/>
  <c r="J22" i="13"/>
  <c r="J23" i="13"/>
  <c r="J26" i="13"/>
  <c r="J24" i="13"/>
  <c r="J27" i="13"/>
  <c r="J29" i="13"/>
  <c r="J16" i="13"/>
  <c r="J31" i="13"/>
  <c r="J17" i="13"/>
  <c r="H26" i="17" s="1"/>
  <c r="J33" i="13"/>
  <c r="J32" i="13"/>
  <c r="J21" i="13"/>
  <c r="J28" i="13"/>
  <c r="J14" i="13"/>
  <c r="H23" i="17" s="1"/>
  <c r="J15" i="13"/>
  <c r="H24" i="17" s="1"/>
  <c r="R39" i="13"/>
  <c r="R80" i="13"/>
  <c r="R73" i="13"/>
  <c r="R72" i="13"/>
  <c r="R71" i="13"/>
  <c r="R66" i="13"/>
  <c r="R65" i="13"/>
  <c r="R63" i="13"/>
  <c r="R62" i="13"/>
  <c r="R61" i="13"/>
  <c r="R60" i="13"/>
  <c r="R58" i="13"/>
  <c r="R57" i="13"/>
  <c r="R56" i="13"/>
  <c r="R55" i="13"/>
  <c r="R53" i="13"/>
  <c r="R52" i="13"/>
  <c r="R51" i="13"/>
  <c r="R50" i="13"/>
  <c r="R44" i="13"/>
  <c r="R20" i="13"/>
  <c r="R12" i="13"/>
  <c r="P21" i="17" s="1"/>
  <c r="R43" i="13"/>
  <c r="R41" i="13"/>
  <c r="R11" i="13"/>
  <c r="R42" i="13"/>
  <c r="R10" i="13"/>
  <c r="P19" i="17" s="1"/>
  <c r="R38" i="13"/>
  <c r="R37" i="13"/>
  <c r="R36" i="13"/>
  <c r="R34" i="13"/>
  <c r="R23" i="13"/>
  <c r="R22" i="13"/>
  <c r="R21" i="13"/>
  <c r="R9" i="13"/>
  <c r="R28" i="13"/>
  <c r="R15" i="13"/>
  <c r="P24" i="17" s="1"/>
  <c r="R29" i="13"/>
  <c r="R17" i="13"/>
  <c r="P26" i="17" s="1"/>
  <c r="R16" i="13"/>
  <c r="R32" i="13"/>
  <c r="R31" i="13"/>
  <c r="R19" i="13"/>
  <c r="R33" i="13"/>
  <c r="R24" i="13"/>
  <c r="R26" i="13"/>
  <c r="R27" i="13"/>
  <c r="R14" i="13"/>
  <c r="P23" i="17" s="1"/>
  <c r="Q41" i="13"/>
  <c r="Q20" i="13"/>
  <c r="Q80" i="13"/>
  <c r="O90" i="17" s="1"/>
  <c r="Q73" i="13"/>
  <c r="Q72" i="13"/>
  <c r="Q71" i="13"/>
  <c r="Q66" i="13"/>
  <c r="Q65" i="13"/>
  <c r="Q63" i="13"/>
  <c r="Q62" i="13"/>
  <c r="Q61" i="13"/>
  <c r="Q60" i="13"/>
  <c r="Q58" i="13"/>
  <c r="Q57" i="13"/>
  <c r="Q56" i="13"/>
  <c r="Q55" i="13"/>
  <c r="Q53" i="13"/>
  <c r="Q52" i="13"/>
  <c r="Q51" i="13"/>
  <c r="Q50" i="13"/>
  <c r="Q44" i="13"/>
  <c r="Q11" i="13"/>
  <c r="Q10" i="13"/>
  <c r="O19" i="17" s="1"/>
  <c r="Q9" i="13"/>
  <c r="Q42" i="13"/>
  <c r="Q16" i="13"/>
  <c r="Q15" i="13"/>
  <c r="O24" i="17" s="1"/>
  <c r="Q14" i="13"/>
  <c r="O23" i="17" s="1"/>
  <c r="Q12" i="13"/>
  <c r="O21" i="17" s="1"/>
  <c r="Q38" i="13"/>
  <c r="Q43" i="13"/>
  <c r="Q31" i="13"/>
  <c r="Q29" i="13"/>
  <c r="Q28" i="13"/>
  <c r="Q27" i="13"/>
  <c r="Q26" i="13"/>
  <c r="Q24" i="13"/>
  <c r="Q34" i="13"/>
  <c r="Q21" i="13"/>
  <c r="Q33" i="13"/>
  <c r="Q36" i="13"/>
  <c r="Q17" i="13"/>
  <c r="O26" i="17" s="1"/>
  <c r="Q37" i="13"/>
  <c r="Q32" i="13"/>
  <c r="Q19" i="13"/>
  <c r="Q23" i="13"/>
  <c r="Q39" i="13"/>
  <c r="Q22" i="13"/>
  <c r="K44" i="13"/>
  <c r="K12" i="13"/>
  <c r="I21" i="17" s="1"/>
  <c r="K43" i="13"/>
  <c r="K9" i="13"/>
  <c r="K42" i="13"/>
  <c r="K36" i="13"/>
  <c r="K38" i="13"/>
  <c r="K17" i="13"/>
  <c r="I26" i="17" s="1"/>
  <c r="K33" i="13"/>
  <c r="K37" i="13"/>
  <c r="K24" i="13"/>
  <c r="K14" i="13"/>
  <c r="I23" i="17" s="1"/>
  <c r="K31" i="13"/>
  <c r="K41" i="13"/>
  <c r="K32" i="13"/>
  <c r="K55" i="13"/>
  <c r="K29" i="13"/>
  <c r="K60" i="13"/>
  <c r="K26" i="13"/>
  <c r="K63" i="13"/>
  <c r="K23" i="13"/>
  <c r="K53" i="13"/>
  <c r="K19" i="13"/>
  <c r="K58" i="13"/>
  <c r="K62" i="13"/>
  <c r="K39" i="13"/>
  <c r="K34" i="13"/>
  <c r="K27" i="13"/>
  <c r="K20" i="13"/>
  <c r="K65" i="13"/>
  <c r="K11" i="13"/>
  <c r="K16" i="13"/>
  <c r="K52" i="13"/>
  <c r="K57" i="13"/>
  <c r="K50" i="13"/>
  <c r="K28" i="13"/>
  <c r="K61" i="13"/>
  <c r="K15" i="13"/>
  <c r="I24" i="17" s="1"/>
  <c r="K51" i="13"/>
  <c r="K10" i="13"/>
  <c r="I19" i="17" s="1"/>
  <c r="K21" i="13"/>
  <c r="K80" i="13"/>
  <c r="I90" i="17" s="1"/>
  <c r="K22" i="13"/>
  <c r="K56" i="13"/>
  <c r="K73" i="13"/>
  <c r="K71" i="13"/>
  <c r="K72" i="13"/>
  <c r="K66" i="13"/>
  <c r="R44" i="1"/>
  <c r="J90" i="17"/>
  <c r="M90" i="17"/>
  <c r="H90" i="17"/>
  <c r="P90" i="17"/>
  <c r="K90" i="17"/>
  <c r="N90" i="17"/>
  <c r="E90" i="17"/>
  <c r="D90" i="17"/>
  <c r="L90" i="17"/>
  <c r="G90" i="17"/>
  <c r="R13" i="17"/>
  <c r="U13" i="17"/>
  <c r="Z13" i="17"/>
  <c r="AA8" i="17"/>
  <c r="T13" i="17"/>
  <c r="V13" i="17"/>
  <c r="W8" i="17"/>
  <c r="U8" i="17"/>
  <c r="X8" i="17"/>
  <c r="AA13" i="17"/>
  <c r="Q13" i="17"/>
  <c r="R8" i="17"/>
  <c r="T8" i="17"/>
  <c r="V8" i="17"/>
  <c r="Y8" i="17"/>
  <c r="S13" i="17"/>
  <c r="W13" i="17"/>
  <c r="X13" i="17"/>
  <c r="Z8" i="17"/>
  <c r="AB8" i="17"/>
  <c r="Y13" i="17"/>
  <c r="S8" i="17"/>
  <c r="AB13" i="17"/>
  <c r="Q8" i="17"/>
  <c r="E40" i="13"/>
  <c r="E18" i="13"/>
  <c r="E13" i="13"/>
  <c r="E54" i="13"/>
  <c r="E74" i="13"/>
  <c r="E49" i="13"/>
  <c r="E64" i="13"/>
  <c r="E59" i="13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O18" i="17" l="1"/>
  <c r="Q8" i="13"/>
  <c r="H18" i="17"/>
  <c r="J8" i="13"/>
  <c r="J18" i="17"/>
  <c r="L8" i="13"/>
  <c r="F8" i="13"/>
  <c r="AF9" i="13"/>
  <c r="D18" i="17"/>
  <c r="G18" i="17"/>
  <c r="I8" i="13"/>
  <c r="M18" i="17"/>
  <c r="O8" i="13"/>
  <c r="E18" i="17"/>
  <c r="G8" i="13"/>
  <c r="I18" i="17"/>
  <c r="K8" i="13"/>
  <c r="D19" i="17"/>
  <c r="AD19" i="17" s="1"/>
  <c r="AF10" i="13"/>
  <c r="AE19" i="17" s="1"/>
  <c r="P18" i="17"/>
  <c r="R8" i="13"/>
  <c r="N18" i="17"/>
  <c r="P8" i="13"/>
  <c r="AF11" i="13"/>
  <c r="AE20" i="17" s="1"/>
  <c r="AF12" i="13"/>
  <c r="AE21" i="17" s="1"/>
  <c r="D21" i="17"/>
  <c r="AD21" i="17" s="1"/>
  <c r="F18" i="17"/>
  <c r="H8" i="13"/>
  <c r="K18" i="17"/>
  <c r="M8" i="13"/>
  <c r="L18" i="17"/>
  <c r="N8" i="13"/>
  <c r="M35" i="1"/>
  <c r="M40" i="1"/>
  <c r="AK35" i="1"/>
  <c r="AK40" i="1"/>
  <c r="AD24" i="17"/>
  <c r="P35" i="1"/>
  <c r="P32" i="1" s="1"/>
  <c r="P40" i="1"/>
  <c r="AN35" i="1"/>
  <c r="AN32" i="1" s="1"/>
  <c r="AN40" i="1"/>
  <c r="AD23" i="17"/>
  <c r="Y35" i="1"/>
  <c r="Z35" i="1" s="1"/>
  <c r="J20" i="17" s="1"/>
  <c r="Y40" i="1"/>
  <c r="J35" i="1"/>
  <c r="K35" i="1" s="1"/>
  <c r="E20" i="17" s="1"/>
  <c r="J40" i="1"/>
  <c r="V35" i="1"/>
  <c r="V32" i="1" s="1"/>
  <c r="V40" i="1"/>
  <c r="AH35" i="1"/>
  <c r="AI35" i="1" s="1"/>
  <c r="M20" i="17" s="1"/>
  <c r="AH40" i="1"/>
  <c r="S35" i="1"/>
  <c r="S32" i="1" s="1"/>
  <c r="S40" i="1"/>
  <c r="AQ35" i="1"/>
  <c r="AQ32" i="1" s="1"/>
  <c r="AQ40" i="1"/>
  <c r="AD26" i="17"/>
  <c r="AB35" i="1"/>
  <c r="AC35" i="1" s="1"/>
  <c r="K20" i="17" s="1"/>
  <c r="AB40" i="1"/>
  <c r="G35" i="1"/>
  <c r="H35" i="1" s="1"/>
  <c r="D20" i="17" s="1"/>
  <c r="G40" i="1"/>
  <c r="AE35" i="1"/>
  <c r="AF35" i="1" s="1"/>
  <c r="L20" i="17" s="1"/>
  <c r="AE40" i="1"/>
  <c r="AH32" i="1"/>
  <c r="M32" i="1"/>
  <c r="N35" i="1"/>
  <c r="F20" i="17" s="1"/>
  <c r="AK32" i="1"/>
  <c r="AL35" i="1"/>
  <c r="N20" i="17" s="1"/>
  <c r="S52" i="1"/>
  <c r="AD90" i="17"/>
  <c r="BA44" i="1"/>
  <c r="S29" i="17" s="1"/>
  <c r="S9" i="17"/>
  <c r="S14" i="17" s="1"/>
  <c r="BJ44" i="1"/>
  <c r="V29" i="17" s="1"/>
  <c r="V9" i="17"/>
  <c r="V14" i="17" s="1"/>
  <c r="BY44" i="1"/>
  <c r="AA29" i="17" s="1"/>
  <c r="AA9" i="17"/>
  <c r="AA14" i="17" s="1"/>
  <c r="BD44" i="1"/>
  <c r="T29" i="17" s="1"/>
  <c r="T9" i="17"/>
  <c r="T14" i="17" s="1"/>
  <c r="BS44" i="1"/>
  <c r="Y29" i="17" s="1"/>
  <c r="Y9" i="17"/>
  <c r="Y14" i="17" s="1"/>
  <c r="BP44" i="1"/>
  <c r="X29" i="17" s="1"/>
  <c r="X9" i="17"/>
  <c r="X14" i="17" s="1"/>
  <c r="AU44" i="1"/>
  <c r="Q29" i="17" s="1"/>
  <c r="Q9" i="17"/>
  <c r="Q14" i="17" s="1"/>
  <c r="BM44" i="1"/>
  <c r="W29" i="17" s="1"/>
  <c r="W9" i="17"/>
  <c r="W14" i="17" s="1"/>
  <c r="AX44" i="1"/>
  <c r="R29" i="17" s="1"/>
  <c r="R9" i="17"/>
  <c r="R14" i="17" s="1"/>
  <c r="CB44" i="1"/>
  <c r="AB29" i="17" s="1"/>
  <c r="AB9" i="17"/>
  <c r="AB14" i="17" s="1"/>
  <c r="BV44" i="1"/>
  <c r="Z29" i="17" s="1"/>
  <c r="Z9" i="17"/>
  <c r="Z14" i="17" s="1"/>
  <c r="BG44" i="1"/>
  <c r="U29" i="17" s="1"/>
  <c r="U9" i="17"/>
  <c r="U14" i="17" s="1"/>
  <c r="AF31" i="13"/>
  <c r="AF44" i="13"/>
  <c r="AE43" i="17" s="1"/>
  <c r="AF21" i="13"/>
  <c r="AE30" i="17" s="1"/>
  <c r="AF56" i="13"/>
  <c r="AE63" i="17" s="1"/>
  <c r="AF34" i="13"/>
  <c r="AF41" i="13"/>
  <c r="AE40" i="17" s="1"/>
  <c r="AF43" i="13"/>
  <c r="AE42" i="17" s="1"/>
  <c r="AF58" i="13"/>
  <c r="AE65" i="17" s="1"/>
  <c r="AF73" i="13"/>
  <c r="AE83" i="17" s="1"/>
  <c r="AF28" i="13"/>
  <c r="AE37" i="17" s="1"/>
  <c r="AF63" i="13"/>
  <c r="AE70" i="17" s="1"/>
  <c r="AF17" i="13"/>
  <c r="AF57" i="13"/>
  <c r="AE64" i="17" s="1"/>
  <c r="AF72" i="13"/>
  <c r="AE82" i="17" s="1"/>
  <c r="AF16" i="13"/>
  <c r="AF52" i="13"/>
  <c r="AE59" i="17" s="1"/>
  <c r="AF65" i="13"/>
  <c r="AE72" i="17" s="1"/>
  <c r="AF71" i="13"/>
  <c r="AE81" i="17" s="1"/>
  <c r="AF23" i="13"/>
  <c r="AE32" i="17" s="1"/>
  <c r="AF27" i="13"/>
  <c r="AE36" i="17" s="1"/>
  <c r="AF62" i="13"/>
  <c r="AE69" i="17" s="1"/>
  <c r="AF66" i="13"/>
  <c r="AE73" i="17" s="1"/>
  <c r="AF55" i="13"/>
  <c r="AE62" i="17" s="1"/>
  <c r="AF22" i="13"/>
  <c r="AE31" i="17" s="1"/>
  <c r="AF33" i="13"/>
  <c r="AF15" i="13"/>
  <c r="AF37" i="13"/>
  <c r="AF38" i="13"/>
  <c r="AF53" i="13"/>
  <c r="AE60" i="17" s="1"/>
  <c r="AF14" i="13"/>
  <c r="AF26" i="13"/>
  <c r="AE35" i="17" s="1"/>
  <c r="AF60" i="13"/>
  <c r="AE67" i="17" s="1"/>
  <c r="AF32" i="13"/>
  <c r="AF51" i="13"/>
  <c r="AE58" i="17" s="1"/>
  <c r="AF42" i="13"/>
  <c r="AE41" i="17" s="1"/>
  <c r="AF24" i="13"/>
  <c r="AE33" i="17" s="1"/>
  <c r="AF36" i="13"/>
  <c r="AF61" i="13"/>
  <c r="AE68" i="17" s="1"/>
  <c r="AF29" i="13"/>
  <c r="AE38" i="17" s="1"/>
  <c r="AF50" i="13"/>
  <c r="AE57" i="17" s="1"/>
  <c r="AF80" i="13"/>
  <c r="AE90" i="17" s="1"/>
  <c r="AF90" i="17" s="1"/>
  <c r="AF39" i="13"/>
  <c r="N13" i="13"/>
  <c r="F64" i="13"/>
  <c r="P54" i="13"/>
  <c r="J64" i="13"/>
  <c r="H59" i="13"/>
  <c r="O64" i="13"/>
  <c r="H25" i="13"/>
  <c r="Q49" i="13"/>
  <c r="Q64" i="13"/>
  <c r="H40" i="13"/>
  <c r="R49" i="13"/>
  <c r="R40" i="13"/>
  <c r="J30" i="13"/>
  <c r="O30" i="13"/>
  <c r="L25" i="13"/>
  <c r="N25" i="13"/>
  <c r="F40" i="13"/>
  <c r="F25" i="13"/>
  <c r="K40" i="13"/>
  <c r="K13" i="13"/>
  <c r="K35" i="13"/>
  <c r="K59" i="13"/>
  <c r="G54" i="13"/>
  <c r="G30" i="13"/>
  <c r="G64" i="13"/>
  <c r="P64" i="13"/>
  <c r="M25" i="13"/>
  <c r="Q74" i="13"/>
  <c r="R64" i="13"/>
  <c r="R30" i="13"/>
  <c r="R13" i="13"/>
  <c r="J40" i="13"/>
  <c r="N30" i="13"/>
  <c r="K49" i="13"/>
  <c r="F54" i="13"/>
  <c r="F74" i="13"/>
  <c r="G74" i="13"/>
  <c r="G40" i="13"/>
  <c r="G13" i="13"/>
  <c r="P13" i="13"/>
  <c r="P35" i="13"/>
  <c r="H64" i="13"/>
  <c r="M35" i="13"/>
  <c r="M74" i="13"/>
  <c r="Q25" i="13"/>
  <c r="Q18" i="13"/>
  <c r="Q54" i="13"/>
  <c r="J54" i="13"/>
  <c r="O13" i="13"/>
  <c r="P59" i="13"/>
  <c r="N49" i="13"/>
  <c r="K64" i="13"/>
  <c r="G49" i="13"/>
  <c r="P25" i="13"/>
  <c r="H49" i="13"/>
  <c r="H13" i="13"/>
  <c r="H35" i="13"/>
  <c r="M49" i="13"/>
  <c r="M40" i="13"/>
  <c r="M13" i="13"/>
  <c r="Q40" i="13"/>
  <c r="Q13" i="13"/>
  <c r="Q35" i="13"/>
  <c r="Q59" i="13"/>
  <c r="O49" i="13"/>
  <c r="I49" i="13"/>
  <c r="N40" i="13"/>
  <c r="K30" i="13"/>
  <c r="G25" i="13"/>
  <c r="G59" i="13"/>
  <c r="P30" i="13"/>
  <c r="H54" i="13"/>
  <c r="R74" i="13"/>
  <c r="O25" i="13"/>
  <c r="O54" i="13"/>
  <c r="N74" i="13"/>
  <c r="N18" i="13"/>
  <c r="N54" i="13"/>
  <c r="F13" i="13"/>
  <c r="F18" i="13"/>
  <c r="P74" i="13"/>
  <c r="P40" i="13"/>
  <c r="H30" i="13"/>
  <c r="H74" i="13"/>
  <c r="M30" i="13"/>
  <c r="M64" i="13"/>
  <c r="R35" i="13"/>
  <c r="J74" i="13"/>
  <c r="O40" i="13"/>
  <c r="O74" i="13"/>
  <c r="L30" i="13"/>
  <c r="N35" i="13"/>
  <c r="N64" i="13"/>
  <c r="F35" i="13"/>
  <c r="K54" i="13"/>
  <c r="K74" i="13"/>
  <c r="P18" i="13"/>
  <c r="J25" i="13"/>
  <c r="J13" i="13"/>
  <c r="J35" i="13"/>
  <c r="O59" i="13"/>
  <c r="L49" i="13"/>
  <c r="L74" i="13"/>
  <c r="L40" i="13"/>
  <c r="F49" i="13"/>
  <c r="H18" i="13"/>
  <c r="M54" i="13"/>
  <c r="R25" i="13"/>
  <c r="R59" i="13"/>
  <c r="L64" i="13"/>
  <c r="L59" i="13"/>
  <c r="N59" i="13"/>
  <c r="F30" i="13"/>
  <c r="F59" i="13"/>
  <c r="K25" i="13"/>
  <c r="G35" i="13"/>
  <c r="G18" i="13"/>
  <c r="P49" i="13"/>
  <c r="M59" i="13"/>
  <c r="Q30" i="13"/>
  <c r="R18" i="13"/>
  <c r="R54" i="13"/>
  <c r="J49" i="13"/>
  <c r="J59" i="13"/>
  <c r="O35" i="13"/>
  <c r="O18" i="13"/>
  <c r="L54" i="13"/>
  <c r="L13" i="13"/>
  <c r="L35" i="13"/>
  <c r="I64" i="13"/>
  <c r="I25" i="13"/>
  <c r="I74" i="13"/>
  <c r="I59" i="13"/>
  <c r="I40" i="13"/>
  <c r="I54" i="13"/>
  <c r="I30" i="13"/>
  <c r="I13" i="13"/>
  <c r="I35" i="13"/>
  <c r="S46" i="1"/>
  <c r="S42" i="1" s="1"/>
  <c r="S57" i="1"/>
  <c r="S54" i="1" s="1"/>
  <c r="E67" i="13"/>
  <c r="E46" i="13"/>
  <c r="E95" i="1"/>
  <c r="E96" i="1"/>
  <c r="E94" i="1"/>
  <c r="E86" i="1"/>
  <c r="E85" i="1"/>
  <c r="E81" i="1"/>
  <c r="E82" i="1"/>
  <c r="E83" i="1"/>
  <c r="E80" i="1"/>
  <c r="E78" i="1"/>
  <c r="E77" i="1"/>
  <c r="E76" i="1"/>
  <c r="E75" i="1"/>
  <c r="E73" i="1"/>
  <c r="E72" i="1"/>
  <c r="E71" i="1"/>
  <c r="E70" i="1"/>
  <c r="B58" i="1"/>
  <c r="BM58" i="1" s="1"/>
  <c r="W43" i="17" s="1"/>
  <c r="E57" i="1"/>
  <c r="B56" i="1"/>
  <c r="BY56" i="1" s="1"/>
  <c r="AA41" i="17" s="1"/>
  <c r="B48" i="1"/>
  <c r="CB48" i="1" s="1"/>
  <c r="AB33" i="17" s="1"/>
  <c r="B47" i="1"/>
  <c r="BP47" i="1" s="1"/>
  <c r="X32" i="17" s="1"/>
  <c r="E46" i="1"/>
  <c r="B45" i="1"/>
  <c r="BJ45" i="1" s="1"/>
  <c r="V30" i="17" s="1"/>
  <c r="B43" i="1"/>
  <c r="BG43" i="1" s="1"/>
  <c r="U28" i="17" s="1"/>
  <c r="AP7" i="1"/>
  <c r="AM7" i="1"/>
  <c r="AJ7" i="1"/>
  <c r="AG7" i="1"/>
  <c r="AD7" i="1"/>
  <c r="AA7" i="1"/>
  <c r="X7" i="1"/>
  <c r="U7" i="1"/>
  <c r="AP6" i="1"/>
  <c r="AM6" i="1"/>
  <c r="AJ6" i="1"/>
  <c r="AG6" i="1"/>
  <c r="AD6" i="1"/>
  <c r="AA6" i="1"/>
  <c r="X6" i="1"/>
  <c r="U6" i="1"/>
  <c r="AP5" i="1"/>
  <c r="AM5" i="1"/>
  <c r="AJ5" i="1"/>
  <c r="AG5" i="1"/>
  <c r="AD5" i="1"/>
  <c r="AA5" i="1"/>
  <c r="X5" i="1"/>
  <c r="U5" i="1"/>
  <c r="O7" i="1"/>
  <c r="O6" i="1"/>
  <c r="O5" i="1"/>
  <c r="L7" i="1"/>
  <c r="L6" i="1"/>
  <c r="L5" i="1"/>
  <c r="I7" i="1"/>
  <c r="I6" i="1"/>
  <c r="I5" i="1"/>
  <c r="F6" i="1"/>
  <c r="F7" i="1"/>
  <c r="F5" i="1"/>
  <c r="Y32" i="1" l="1"/>
  <c r="AE18" i="17"/>
  <c r="AF18" i="17" s="1"/>
  <c r="AF8" i="13"/>
  <c r="AE17" i="17" s="1"/>
  <c r="AE102" i="17" s="1"/>
  <c r="AE32" i="1"/>
  <c r="T35" i="1"/>
  <c r="H20" i="17" s="1"/>
  <c r="H17" i="17" s="1"/>
  <c r="W35" i="1"/>
  <c r="I20" i="17" s="1"/>
  <c r="I17" i="17" s="1"/>
  <c r="Q35" i="1"/>
  <c r="G20" i="17" s="1"/>
  <c r="G17" i="17" s="1"/>
  <c r="AD18" i="17"/>
  <c r="AE26" i="17"/>
  <c r="AE48" i="17" s="1"/>
  <c r="AF21" i="17"/>
  <c r="AE24" i="17"/>
  <c r="AF19" i="17"/>
  <c r="AE25" i="17"/>
  <c r="AE23" i="17"/>
  <c r="AF23" i="17" s="1"/>
  <c r="G32" i="1"/>
  <c r="AB32" i="1"/>
  <c r="AR35" i="1"/>
  <c r="J32" i="1"/>
  <c r="AO35" i="1"/>
  <c r="O20" i="17" s="1"/>
  <c r="O17" i="17" s="1"/>
  <c r="AC32" i="1"/>
  <c r="K17" i="17"/>
  <c r="K32" i="1"/>
  <c r="E17" i="17"/>
  <c r="H40" i="1"/>
  <c r="D25" i="17" s="1"/>
  <c r="G37" i="1"/>
  <c r="AH37" i="1"/>
  <c r="AI40" i="1"/>
  <c r="M25" i="17" s="1"/>
  <c r="AL32" i="1"/>
  <c r="N17" i="17"/>
  <c r="AI32" i="1"/>
  <c r="M17" i="17"/>
  <c r="P37" i="1"/>
  <c r="Q40" i="1"/>
  <c r="G25" i="17" s="1"/>
  <c r="V37" i="1"/>
  <c r="W40" i="1"/>
  <c r="I25" i="17" s="1"/>
  <c r="Y37" i="1"/>
  <c r="Z40" i="1"/>
  <c r="J25" i="17" s="1"/>
  <c r="AF32" i="1"/>
  <c r="L17" i="17"/>
  <c r="N32" i="1"/>
  <c r="F17" i="17"/>
  <c r="T32" i="1"/>
  <c r="AQ37" i="1"/>
  <c r="AR40" i="1"/>
  <c r="P25" i="17" s="1"/>
  <c r="J37" i="1"/>
  <c r="K40" i="1"/>
  <c r="E25" i="17" s="1"/>
  <c r="AK37" i="1"/>
  <c r="AL40" i="1"/>
  <c r="N25" i="17" s="1"/>
  <c r="H32" i="1"/>
  <c r="Z32" i="1"/>
  <c r="AB37" i="1"/>
  <c r="AC40" i="1"/>
  <c r="K25" i="17" s="1"/>
  <c r="AE37" i="1"/>
  <c r="AF40" i="1"/>
  <c r="L25" i="17" s="1"/>
  <c r="S37" i="1"/>
  <c r="T40" i="1"/>
  <c r="H25" i="17" s="1"/>
  <c r="M37" i="1"/>
  <c r="N40" i="1"/>
  <c r="F25" i="17" s="1"/>
  <c r="Q32" i="1"/>
  <c r="AN37" i="1"/>
  <c r="AO40" i="1"/>
  <c r="O25" i="17" s="1"/>
  <c r="T52" i="1"/>
  <c r="H37" i="17" s="1"/>
  <c r="S49" i="1"/>
  <c r="S59" i="1" s="1"/>
  <c r="AH52" i="1"/>
  <c r="J52" i="1"/>
  <c r="K52" i="1" s="1"/>
  <c r="E37" i="17" s="1"/>
  <c r="AK52" i="1"/>
  <c r="M52" i="1"/>
  <c r="AN52" i="1"/>
  <c r="AE52" i="1"/>
  <c r="P52" i="1"/>
  <c r="AQ52" i="1"/>
  <c r="V52" i="1"/>
  <c r="G52" i="1"/>
  <c r="Y52" i="1"/>
  <c r="AB52" i="1"/>
  <c r="G46" i="1"/>
  <c r="G42" i="1" s="1"/>
  <c r="G57" i="1"/>
  <c r="G54" i="1" s="1"/>
  <c r="BD43" i="1"/>
  <c r="T28" i="17" s="1"/>
  <c r="BZ43" i="1"/>
  <c r="AY43" i="1"/>
  <c r="BK43" i="1"/>
  <c r="BH43" i="1"/>
  <c r="BW43" i="1"/>
  <c r="AS43" i="1"/>
  <c r="BB43" i="1"/>
  <c r="BN43" i="1"/>
  <c r="BE43" i="1"/>
  <c r="BQ43" i="1"/>
  <c r="R43" i="1"/>
  <c r="AV43" i="1"/>
  <c r="BT43" i="1"/>
  <c r="AU43" i="1"/>
  <c r="Q28" i="17" s="1"/>
  <c r="BJ43" i="1"/>
  <c r="V28" i="17" s="1"/>
  <c r="BP43" i="1"/>
  <c r="X28" i="17" s="1"/>
  <c r="BA43" i="1"/>
  <c r="S28" i="17" s="1"/>
  <c r="AX43" i="1"/>
  <c r="R28" i="17" s="1"/>
  <c r="BY43" i="1"/>
  <c r="AA28" i="17" s="1"/>
  <c r="BM43" i="1"/>
  <c r="W28" i="17" s="1"/>
  <c r="BV43" i="1"/>
  <c r="Z28" i="17" s="1"/>
  <c r="BS43" i="1"/>
  <c r="Y28" i="17" s="1"/>
  <c r="CB43" i="1"/>
  <c r="AB28" i="17" s="1"/>
  <c r="BS58" i="1"/>
  <c r="Y43" i="17" s="1"/>
  <c r="BY58" i="1"/>
  <c r="AA43" i="17" s="1"/>
  <c r="BA56" i="1"/>
  <c r="S41" i="17" s="1"/>
  <c r="BV56" i="1"/>
  <c r="Z41" i="17" s="1"/>
  <c r="BM56" i="1"/>
  <c r="W41" i="17" s="1"/>
  <c r="O76" i="13"/>
  <c r="O82" i="13" s="1"/>
  <c r="H76" i="13"/>
  <c r="H82" i="13" s="1"/>
  <c r="F76" i="13"/>
  <c r="P76" i="13"/>
  <c r="P82" i="13" s="1"/>
  <c r="Q76" i="13"/>
  <c r="Q82" i="13" s="1"/>
  <c r="G76" i="13"/>
  <c r="G82" i="13" s="1"/>
  <c r="R76" i="13"/>
  <c r="R82" i="13" s="1"/>
  <c r="N76" i="13"/>
  <c r="N82" i="13" s="1"/>
  <c r="H67" i="13"/>
  <c r="Q67" i="13"/>
  <c r="K67" i="13"/>
  <c r="R46" i="13"/>
  <c r="P67" i="13"/>
  <c r="R67" i="13"/>
  <c r="H46" i="13"/>
  <c r="N46" i="13"/>
  <c r="L67" i="13"/>
  <c r="P46" i="13"/>
  <c r="Q46" i="13"/>
  <c r="G67" i="13"/>
  <c r="F46" i="13"/>
  <c r="O46" i="13"/>
  <c r="F67" i="13"/>
  <c r="N67" i="13"/>
  <c r="G46" i="13"/>
  <c r="J67" i="13"/>
  <c r="M67" i="13"/>
  <c r="O67" i="13"/>
  <c r="I67" i="13"/>
  <c r="BK48" i="1"/>
  <c r="BN48" i="1"/>
  <c r="BZ48" i="1"/>
  <c r="BB48" i="1"/>
  <c r="BJ48" i="1"/>
  <c r="V33" i="17" s="1"/>
  <c r="AY48" i="1"/>
  <c r="BE48" i="1"/>
  <c r="AV48" i="1"/>
  <c r="BW48" i="1"/>
  <c r="BH48" i="1"/>
  <c r="AS48" i="1"/>
  <c r="BQ48" i="1"/>
  <c r="BT48" i="1"/>
  <c r="AX58" i="1"/>
  <c r="R43" i="17" s="1"/>
  <c r="BJ58" i="1"/>
  <c r="V43" i="17" s="1"/>
  <c r="BV47" i="1"/>
  <c r="Z32" i="17" s="1"/>
  <c r="BD48" i="1"/>
  <c r="T33" i="17" s="1"/>
  <c r="CB47" i="1"/>
  <c r="AB32" i="17" s="1"/>
  <c r="BA58" i="1"/>
  <c r="S43" i="17" s="1"/>
  <c r="AX48" i="1"/>
  <c r="R33" i="17" s="1"/>
  <c r="BD47" i="1"/>
  <c r="T32" i="17" s="1"/>
  <c r="AS56" i="1"/>
  <c r="AY56" i="1"/>
  <c r="BN56" i="1"/>
  <c r="BZ56" i="1"/>
  <c r="BT56" i="1"/>
  <c r="AV56" i="1"/>
  <c r="BB56" i="1"/>
  <c r="BE56" i="1"/>
  <c r="BW56" i="1"/>
  <c r="BH56" i="1"/>
  <c r="BK56" i="1"/>
  <c r="BQ56" i="1"/>
  <c r="R76" i="1"/>
  <c r="BT76" i="1"/>
  <c r="BV76" i="1" s="1"/>
  <c r="Z63" i="17" s="1"/>
  <c r="BW76" i="1"/>
  <c r="BY76" i="1" s="1"/>
  <c r="AA63" i="17" s="1"/>
  <c r="BQ76" i="1"/>
  <c r="BS76" i="1" s="1"/>
  <c r="Y63" i="17" s="1"/>
  <c r="BE76" i="1"/>
  <c r="BG76" i="1" s="1"/>
  <c r="U63" i="17" s="1"/>
  <c r="AS76" i="1"/>
  <c r="AU76" i="1" s="1"/>
  <c r="Q63" i="17" s="1"/>
  <c r="BH76" i="1"/>
  <c r="BJ76" i="1" s="1"/>
  <c r="V63" i="17" s="1"/>
  <c r="AV76" i="1"/>
  <c r="AX76" i="1" s="1"/>
  <c r="R63" i="17" s="1"/>
  <c r="BK76" i="1"/>
  <c r="BM76" i="1" s="1"/>
  <c r="W63" i="17" s="1"/>
  <c r="AY76" i="1"/>
  <c r="BA76" i="1" s="1"/>
  <c r="S63" i="17" s="1"/>
  <c r="BB76" i="1"/>
  <c r="BD76" i="1" s="1"/>
  <c r="T63" i="17" s="1"/>
  <c r="BN76" i="1"/>
  <c r="BP76" i="1" s="1"/>
  <c r="X63" i="17" s="1"/>
  <c r="BZ76" i="1"/>
  <c r="CB76" i="1" s="1"/>
  <c r="AB63" i="17" s="1"/>
  <c r="R86" i="1"/>
  <c r="BQ86" i="1"/>
  <c r="BS86" i="1" s="1"/>
  <c r="Y73" i="17" s="1"/>
  <c r="BT86" i="1"/>
  <c r="BV86" i="1" s="1"/>
  <c r="Z73" i="17" s="1"/>
  <c r="BZ86" i="1"/>
  <c r="CB86" i="1" s="1"/>
  <c r="AB73" i="17" s="1"/>
  <c r="BN86" i="1"/>
  <c r="BP86" i="1" s="1"/>
  <c r="X73" i="17" s="1"/>
  <c r="BW86" i="1"/>
  <c r="BY86" i="1" s="1"/>
  <c r="AA73" i="17" s="1"/>
  <c r="BE86" i="1"/>
  <c r="BG86" i="1" s="1"/>
  <c r="U73" i="17" s="1"/>
  <c r="AS86" i="1"/>
  <c r="AU86" i="1" s="1"/>
  <c r="Q73" i="17" s="1"/>
  <c r="BH86" i="1"/>
  <c r="BJ86" i="1" s="1"/>
  <c r="V73" i="17" s="1"/>
  <c r="AV86" i="1"/>
  <c r="AX86" i="1" s="1"/>
  <c r="R73" i="17" s="1"/>
  <c r="AY86" i="1"/>
  <c r="BA86" i="1" s="1"/>
  <c r="S73" i="17" s="1"/>
  <c r="BK86" i="1"/>
  <c r="BM86" i="1" s="1"/>
  <c r="W73" i="17" s="1"/>
  <c r="BB86" i="1"/>
  <c r="BD86" i="1" s="1"/>
  <c r="T73" i="17" s="1"/>
  <c r="AX56" i="1"/>
  <c r="R41" i="17" s="1"/>
  <c r="BJ56" i="1"/>
  <c r="V41" i="17" s="1"/>
  <c r="BV45" i="1"/>
  <c r="Z30" i="17" s="1"/>
  <c r="CB45" i="1"/>
  <c r="AB30" i="17" s="1"/>
  <c r="BA48" i="1"/>
  <c r="S33" i="17" s="1"/>
  <c r="BY45" i="1"/>
  <c r="AA30" i="17" s="1"/>
  <c r="BM45" i="1"/>
  <c r="W30" i="17" s="1"/>
  <c r="AX45" i="1"/>
  <c r="R30" i="17" s="1"/>
  <c r="R94" i="1"/>
  <c r="BT94" i="1"/>
  <c r="BW94" i="1"/>
  <c r="BQ94" i="1"/>
  <c r="AS94" i="1"/>
  <c r="AV94" i="1"/>
  <c r="BN94" i="1"/>
  <c r="BP94" i="1" s="1"/>
  <c r="X81" i="17" s="1"/>
  <c r="BH94" i="1"/>
  <c r="BZ94" i="1"/>
  <c r="AY94" i="1"/>
  <c r="BB94" i="1"/>
  <c r="BE94" i="1"/>
  <c r="BK94" i="1"/>
  <c r="BM94" i="1" s="1"/>
  <c r="W81" i="17" s="1"/>
  <c r="BD45" i="1"/>
  <c r="T30" i="17" s="1"/>
  <c r="BA45" i="1"/>
  <c r="S30" i="17" s="1"/>
  <c r="BY48" i="1"/>
  <c r="AA33" i="17" s="1"/>
  <c r="AX47" i="1"/>
  <c r="R32" i="17" s="1"/>
  <c r="R73" i="1"/>
  <c r="T73" i="1" s="1"/>
  <c r="H60" i="17" s="1"/>
  <c r="BQ73" i="1"/>
  <c r="BS73" i="1" s="1"/>
  <c r="Y60" i="17" s="1"/>
  <c r="AS73" i="1"/>
  <c r="AU73" i="1" s="1"/>
  <c r="Q60" i="17" s="1"/>
  <c r="AV73" i="1"/>
  <c r="AX73" i="1" s="1"/>
  <c r="R60" i="17" s="1"/>
  <c r="BK73" i="1"/>
  <c r="BM73" i="1" s="1"/>
  <c r="W60" i="17" s="1"/>
  <c r="BT73" i="1"/>
  <c r="BV73" i="1" s="1"/>
  <c r="Z60" i="17" s="1"/>
  <c r="AY73" i="1"/>
  <c r="BA73" i="1" s="1"/>
  <c r="S60" i="17" s="1"/>
  <c r="BZ73" i="1"/>
  <c r="CB73" i="1" s="1"/>
  <c r="AB60" i="17" s="1"/>
  <c r="BN73" i="1"/>
  <c r="BP73" i="1" s="1"/>
  <c r="X60" i="17" s="1"/>
  <c r="BH73" i="1"/>
  <c r="BJ73" i="1" s="1"/>
  <c r="V60" i="17" s="1"/>
  <c r="BB73" i="1"/>
  <c r="BD73" i="1" s="1"/>
  <c r="T60" i="17" s="1"/>
  <c r="BE73" i="1"/>
  <c r="BG73" i="1" s="1"/>
  <c r="U60" i="17" s="1"/>
  <c r="BW73" i="1"/>
  <c r="BY73" i="1" s="1"/>
  <c r="AA60" i="17" s="1"/>
  <c r="R81" i="1"/>
  <c r="BZ81" i="1"/>
  <c r="CB81" i="1" s="1"/>
  <c r="AB68" i="17" s="1"/>
  <c r="BN81" i="1"/>
  <c r="BP81" i="1" s="1"/>
  <c r="X68" i="17" s="1"/>
  <c r="BT81" i="1"/>
  <c r="BV81" i="1" s="1"/>
  <c r="Z68" i="17" s="1"/>
  <c r="BW81" i="1"/>
  <c r="BY81" i="1" s="1"/>
  <c r="AA68" i="17" s="1"/>
  <c r="BE81" i="1"/>
  <c r="BG81" i="1" s="1"/>
  <c r="U68" i="17" s="1"/>
  <c r="BH81" i="1"/>
  <c r="BJ81" i="1" s="1"/>
  <c r="V68" i="17" s="1"/>
  <c r="BB81" i="1"/>
  <c r="BD81" i="1" s="1"/>
  <c r="T68" i="17" s="1"/>
  <c r="BK81" i="1"/>
  <c r="BM81" i="1" s="1"/>
  <c r="W68" i="17" s="1"/>
  <c r="AY81" i="1"/>
  <c r="BA81" i="1" s="1"/>
  <c r="S68" i="17" s="1"/>
  <c r="BQ81" i="1"/>
  <c r="BS81" i="1" s="1"/>
  <c r="Y68" i="17" s="1"/>
  <c r="AS81" i="1"/>
  <c r="AU81" i="1" s="1"/>
  <c r="Q68" i="17" s="1"/>
  <c r="AV81" i="1"/>
  <c r="AX81" i="1" s="1"/>
  <c r="R68" i="17" s="1"/>
  <c r="BY47" i="1"/>
  <c r="AA32" i="17" s="1"/>
  <c r="BQ58" i="1"/>
  <c r="BT58" i="1"/>
  <c r="BH58" i="1"/>
  <c r="AV58" i="1"/>
  <c r="AS58" i="1"/>
  <c r="AY58" i="1"/>
  <c r="BZ58" i="1"/>
  <c r="BW58" i="1"/>
  <c r="BN58" i="1"/>
  <c r="BB58" i="1"/>
  <c r="BK58" i="1"/>
  <c r="BE58" i="1"/>
  <c r="R78" i="1"/>
  <c r="T78" i="1" s="1"/>
  <c r="H65" i="17" s="1"/>
  <c r="BT78" i="1"/>
  <c r="BV78" i="1" s="1"/>
  <c r="Z65" i="17" s="1"/>
  <c r="BW78" i="1"/>
  <c r="BY78" i="1" s="1"/>
  <c r="AA65" i="17" s="1"/>
  <c r="BZ78" i="1"/>
  <c r="CB78" i="1" s="1"/>
  <c r="AB65" i="17" s="1"/>
  <c r="BQ78" i="1"/>
  <c r="BS78" i="1" s="1"/>
  <c r="Y65" i="17" s="1"/>
  <c r="BN78" i="1"/>
  <c r="BP78" i="1" s="1"/>
  <c r="X65" i="17" s="1"/>
  <c r="BK78" i="1"/>
  <c r="BM78" i="1" s="1"/>
  <c r="W65" i="17" s="1"/>
  <c r="BE78" i="1"/>
  <c r="BG78" i="1" s="1"/>
  <c r="U65" i="17" s="1"/>
  <c r="AY78" i="1"/>
  <c r="BA78" i="1" s="1"/>
  <c r="S65" i="17" s="1"/>
  <c r="BH78" i="1"/>
  <c r="BJ78" i="1" s="1"/>
  <c r="V65" i="17" s="1"/>
  <c r="AV78" i="1"/>
  <c r="AX78" i="1" s="1"/>
  <c r="R65" i="17" s="1"/>
  <c r="BB78" i="1"/>
  <c r="BD78" i="1" s="1"/>
  <c r="T65" i="17" s="1"/>
  <c r="AS78" i="1"/>
  <c r="AU78" i="1" s="1"/>
  <c r="Q65" i="17" s="1"/>
  <c r="R96" i="1"/>
  <c r="BT96" i="1"/>
  <c r="BV96" i="1" s="1"/>
  <c r="Z83" i="17" s="1"/>
  <c r="BW96" i="1"/>
  <c r="BY96" i="1" s="1"/>
  <c r="AA83" i="17" s="1"/>
  <c r="BN96" i="1"/>
  <c r="BQ96" i="1"/>
  <c r="BS96" i="1" s="1"/>
  <c r="Y83" i="17" s="1"/>
  <c r="BZ96" i="1"/>
  <c r="CB96" i="1" s="1"/>
  <c r="AB83" i="17" s="1"/>
  <c r="AV96" i="1"/>
  <c r="AX96" i="1" s="1"/>
  <c r="R83" i="17" s="1"/>
  <c r="AY96" i="1"/>
  <c r="BA96" i="1" s="1"/>
  <c r="S83" i="17" s="1"/>
  <c r="BE96" i="1"/>
  <c r="BG96" i="1" s="1"/>
  <c r="U83" i="17" s="1"/>
  <c r="BK96" i="1"/>
  <c r="BM96" i="1" s="1"/>
  <c r="W83" i="17" s="1"/>
  <c r="AS96" i="1"/>
  <c r="AU96" i="1" s="1"/>
  <c r="Q83" i="17" s="1"/>
  <c r="BB96" i="1"/>
  <c r="BD96" i="1" s="1"/>
  <c r="T83" i="17" s="1"/>
  <c r="BH96" i="1"/>
  <c r="BJ96" i="1" s="1"/>
  <c r="V83" i="17" s="1"/>
  <c r="BP58" i="1"/>
  <c r="X43" i="17" s="1"/>
  <c r="AU45" i="1"/>
  <c r="Q30" i="17" s="1"/>
  <c r="BG56" i="1"/>
  <c r="U41" i="17" s="1"/>
  <c r="BS45" i="1"/>
  <c r="Y30" i="17" s="1"/>
  <c r="BM48" i="1"/>
  <c r="W33" i="17" s="1"/>
  <c r="AU56" i="1"/>
  <c r="Q41" i="17" s="1"/>
  <c r="R95" i="1"/>
  <c r="BT95" i="1"/>
  <c r="BV95" i="1" s="1"/>
  <c r="Z82" i="17" s="1"/>
  <c r="BW95" i="1"/>
  <c r="BY95" i="1" s="1"/>
  <c r="AA82" i="17" s="1"/>
  <c r="BQ95" i="1"/>
  <c r="BS95" i="1" s="1"/>
  <c r="Y82" i="17" s="1"/>
  <c r="AS95" i="1"/>
  <c r="AU95" i="1" s="1"/>
  <c r="Q82" i="17" s="1"/>
  <c r="BE95" i="1"/>
  <c r="BG95" i="1" s="1"/>
  <c r="U82" i="17" s="1"/>
  <c r="AV95" i="1"/>
  <c r="AX95" i="1" s="1"/>
  <c r="R82" i="17" s="1"/>
  <c r="BN95" i="1"/>
  <c r="BP95" i="1" s="1"/>
  <c r="X82" i="17" s="1"/>
  <c r="AY95" i="1"/>
  <c r="BA95" i="1" s="1"/>
  <c r="S82" i="17" s="1"/>
  <c r="BB95" i="1"/>
  <c r="BD95" i="1" s="1"/>
  <c r="T82" i="17" s="1"/>
  <c r="BZ95" i="1"/>
  <c r="CB95" i="1" s="1"/>
  <c r="AB82" i="17" s="1"/>
  <c r="BH95" i="1"/>
  <c r="BJ95" i="1" s="1"/>
  <c r="V82" i="17" s="1"/>
  <c r="BK95" i="1"/>
  <c r="AU47" i="1"/>
  <c r="Q32" i="17" s="1"/>
  <c r="BS48" i="1"/>
  <c r="Y33" i="17" s="1"/>
  <c r="CB56" i="1"/>
  <c r="AB41" i="17" s="1"/>
  <c r="BM47" i="1"/>
  <c r="W32" i="17" s="1"/>
  <c r="BP48" i="1"/>
  <c r="X33" i="17" s="1"/>
  <c r="BW57" i="1"/>
  <c r="BY57" i="1" s="1"/>
  <c r="AA42" i="17" s="1"/>
  <c r="AY57" i="1"/>
  <c r="BA57" i="1" s="1"/>
  <c r="S42" i="17" s="1"/>
  <c r="BN57" i="1"/>
  <c r="BP57" i="1" s="1"/>
  <c r="X42" i="17" s="1"/>
  <c r="BZ57" i="1"/>
  <c r="CB57" i="1" s="1"/>
  <c r="AB42" i="17" s="1"/>
  <c r="BB57" i="1"/>
  <c r="BD57" i="1" s="1"/>
  <c r="T42" i="17" s="1"/>
  <c r="BK57" i="1"/>
  <c r="BM57" i="1" s="1"/>
  <c r="W42" i="17" s="1"/>
  <c r="BT57" i="1"/>
  <c r="BV57" i="1" s="1"/>
  <c r="Z42" i="17" s="1"/>
  <c r="AV57" i="1"/>
  <c r="AX57" i="1" s="1"/>
  <c r="R42" i="17" s="1"/>
  <c r="BH57" i="1"/>
  <c r="BJ57" i="1" s="1"/>
  <c r="V42" i="17" s="1"/>
  <c r="BE57" i="1"/>
  <c r="BG57" i="1" s="1"/>
  <c r="U42" i="17" s="1"/>
  <c r="AS57" i="1"/>
  <c r="AU57" i="1" s="1"/>
  <c r="Q42" i="17" s="1"/>
  <c r="BQ57" i="1"/>
  <c r="BS57" i="1" s="1"/>
  <c r="Y42" i="17" s="1"/>
  <c r="BN45" i="1"/>
  <c r="AV45" i="1"/>
  <c r="BB45" i="1"/>
  <c r="BH45" i="1"/>
  <c r="BE45" i="1"/>
  <c r="BZ45" i="1"/>
  <c r="AY45" i="1"/>
  <c r="BK45" i="1"/>
  <c r="BT45" i="1"/>
  <c r="AS45" i="1"/>
  <c r="BQ45" i="1"/>
  <c r="BW45" i="1"/>
  <c r="R71" i="1"/>
  <c r="BN71" i="1"/>
  <c r="BP71" i="1" s="1"/>
  <c r="X58" i="17" s="1"/>
  <c r="AS71" i="1"/>
  <c r="AU71" i="1" s="1"/>
  <c r="Q58" i="17" s="1"/>
  <c r="BK71" i="1"/>
  <c r="BM71" i="1" s="1"/>
  <c r="W58" i="17" s="1"/>
  <c r="AV71" i="1"/>
  <c r="AX71" i="1" s="1"/>
  <c r="R58" i="17" s="1"/>
  <c r="BQ71" i="1"/>
  <c r="BS71" i="1" s="1"/>
  <c r="Y58" i="17" s="1"/>
  <c r="AY71" i="1"/>
  <c r="BA71" i="1" s="1"/>
  <c r="S58" i="17" s="1"/>
  <c r="BH71" i="1"/>
  <c r="BJ71" i="1" s="1"/>
  <c r="V58" i="17" s="1"/>
  <c r="BZ71" i="1"/>
  <c r="CB71" i="1" s="1"/>
  <c r="AB58" i="17" s="1"/>
  <c r="BT71" i="1"/>
  <c r="BV71" i="1" s="1"/>
  <c r="Z58" i="17" s="1"/>
  <c r="BE71" i="1"/>
  <c r="BG71" i="1" s="1"/>
  <c r="U58" i="17" s="1"/>
  <c r="BW71" i="1"/>
  <c r="BY71" i="1" s="1"/>
  <c r="AA58" i="17" s="1"/>
  <c r="BB71" i="1"/>
  <c r="BD71" i="1" s="1"/>
  <c r="T58" i="17" s="1"/>
  <c r="R83" i="1"/>
  <c r="T83" i="1" s="1"/>
  <c r="H70" i="17" s="1"/>
  <c r="BZ83" i="1"/>
  <c r="CB83" i="1" s="1"/>
  <c r="AB70" i="17" s="1"/>
  <c r="BN83" i="1"/>
  <c r="BP83" i="1" s="1"/>
  <c r="X70" i="17" s="1"/>
  <c r="BQ83" i="1"/>
  <c r="BS83" i="1" s="1"/>
  <c r="Y70" i="17" s="1"/>
  <c r="BW83" i="1"/>
  <c r="BY83" i="1" s="1"/>
  <c r="AA70" i="17" s="1"/>
  <c r="AV83" i="1"/>
  <c r="AX83" i="1" s="1"/>
  <c r="R70" i="17" s="1"/>
  <c r="BH83" i="1"/>
  <c r="BJ83" i="1" s="1"/>
  <c r="V70" i="17" s="1"/>
  <c r="BE83" i="1"/>
  <c r="BG83" i="1" s="1"/>
  <c r="U70" i="17" s="1"/>
  <c r="AS83" i="1"/>
  <c r="AU83" i="1" s="1"/>
  <c r="Q70" i="17" s="1"/>
  <c r="BK83" i="1"/>
  <c r="BM83" i="1" s="1"/>
  <c r="W70" i="17" s="1"/>
  <c r="BB83" i="1"/>
  <c r="BD83" i="1" s="1"/>
  <c r="T70" i="17" s="1"/>
  <c r="BT83" i="1"/>
  <c r="BV83" i="1" s="1"/>
  <c r="Z70" i="17" s="1"/>
  <c r="AY83" i="1"/>
  <c r="BA83" i="1" s="1"/>
  <c r="S70" i="17" s="1"/>
  <c r="BP56" i="1"/>
  <c r="X41" i="17" s="1"/>
  <c r="AU48" i="1"/>
  <c r="Q33" i="17" s="1"/>
  <c r="BG48" i="1"/>
  <c r="U33" i="17" s="1"/>
  <c r="BJ47" i="1"/>
  <c r="V32" i="17" s="1"/>
  <c r="BG58" i="1"/>
  <c r="U43" i="17" s="1"/>
  <c r="BD56" i="1"/>
  <c r="T41" i="17" s="1"/>
  <c r="BS47" i="1"/>
  <c r="Y32" i="17" s="1"/>
  <c r="CB58" i="1"/>
  <c r="AB43" i="17" s="1"/>
  <c r="AU58" i="1"/>
  <c r="Q43" i="17" s="1"/>
  <c r="BW47" i="1"/>
  <c r="BH47" i="1"/>
  <c r="BN47" i="1"/>
  <c r="BG47" i="1"/>
  <c r="U32" i="17" s="1"/>
  <c r="BE47" i="1"/>
  <c r="AV47" i="1"/>
  <c r="BB47" i="1"/>
  <c r="BZ47" i="1"/>
  <c r="BT47" i="1"/>
  <c r="AY47" i="1"/>
  <c r="BQ47" i="1"/>
  <c r="BK47" i="1"/>
  <c r="AS47" i="1"/>
  <c r="BT46" i="1"/>
  <c r="BV46" i="1" s="1"/>
  <c r="Z31" i="17" s="1"/>
  <c r="AV46" i="1"/>
  <c r="AX46" i="1" s="1"/>
  <c r="R31" i="17" s="1"/>
  <c r="BK46" i="1"/>
  <c r="BM46" i="1" s="1"/>
  <c r="W31" i="17" s="1"/>
  <c r="BW46" i="1"/>
  <c r="BY46" i="1" s="1"/>
  <c r="AA31" i="17" s="1"/>
  <c r="AY46" i="1"/>
  <c r="BA46" i="1" s="1"/>
  <c r="S31" i="17" s="1"/>
  <c r="BQ46" i="1"/>
  <c r="BS46" i="1" s="1"/>
  <c r="Y31" i="17" s="1"/>
  <c r="AS46" i="1"/>
  <c r="AU46" i="1" s="1"/>
  <c r="Q31" i="17" s="1"/>
  <c r="BE46" i="1"/>
  <c r="BG46" i="1" s="1"/>
  <c r="U31" i="17" s="1"/>
  <c r="BH46" i="1"/>
  <c r="BJ46" i="1" s="1"/>
  <c r="V31" i="17" s="1"/>
  <c r="BZ46" i="1"/>
  <c r="CB46" i="1" s="1"/>
  <c r="AB31" i="17" s="1"/>
  <c r="BN46" i="1"/>
  <c r="BP46" i="1" s="1"/>
  <c r="X31" i="17" s="1"/>
  <c r="BB46" i="1"/>
  <c r="BD46" i="1" s="1"/>
  <c r="T31" i="17" s="1"/>
  <c r="BV48" i="1"/>
  <c r="Z33" i="17" s="1"/>
  <c r="BG45" i="1"/>
  <c r="U30" i="17" s="1"/>
  <c r="BV58" i="1"/>
  <c r="Z43" i="17" s="1"/>
  <c r="BD58" i="1"/>
  <c r="T43" i="17" s="1"/>
  <c r="BP45" i="1"/>
  <c r="X30" i="17" s="1"/>
  <c r="BS56" i="1"/>
  <c r="Y41" i="17" s="1"/>
  <c r="BA47" i="1"/>
  <c r="S32" i="17" s="1"/>
  <c r="M46" i="1"/>
  <c r="M42" i="1" s="1"/>
  <c r="AE57" i="1"/>
  <c r="AE54" i="1" s="1"/>
  <c r="AH46" i="1"/>
  <c r="AH42" i="1" s="1"/>
  <c r="M57" i="1"/>
  <c r="M54" i="1" s="1"/>
  <c r="V57" i="1"/>
  <c r="V54" i="1" s="1"/>
  <c r="AB46" i="1"/>
  <c r="AB42" i="1" s="1"/>
  <c r="V46" i="1"/>
  <c r="V42" i="1" s="1"/>
  <c r="P57" i="1"/>
  <c r="P54" i="1" s="1"/>
  <c r="AH57" i="1"/>
  <c r="AH54" i="1" s="1"/>
  <c r="AN57" i="1"/>
  <c r="AN54" i="1" s="1"/>
  <c r="P46" i="1"/>
  <c r="P42" i="1" s="1"/>
  <c r="J46" i="1"/>
  <c r="AB57" i="1"/>
  <c r="AB54" i="1" s="1"/>
  <c r="AN46" i="1"/>
  <c r="AN42" i="1" s="1"/>
  <c r="AQ57" i="1"/>
  <c r="AQ54" i="1" s="1"/>
  <c r="Y46" i="1"/>
  <c r="Y42" i="1" s="1"/>
  <c r="AK57" i="1"/>
  <c r="AK54" i="1" s="1"/>
  <c r="AQ46" i="1"/>
  <c r="AQ42" i="1" s="1"/>
  <c r="J57" i="1"/>
  <c r="AK46" i="1"/>
  <c r="AK42" i="1" s="1"/>
  <c r="Y57" i="1"/>
  <c r="Y54" i="1" s="1"/>
  <c r="AE46" i="1"/>
  <c r="AE42" i="1" s="1"/>
  <c r="AQ84" i="1"/>
  <c r="AN84" i="1"/>
  <c r="AK84" i="1"/>
  <c r="AH84" i="1"/>
  <c r="AE84" i="1"/>
  <c r="AB84" i="1"/>
  <c r="Y84" i="1"/>
  <c r="V84" i="1"/>
  <c r="S84" i="1"/>
  <c r="P84" i="1"/>
  <c r="M84" i="1"/>
  <c r="J84" i="1"/>
  <c r="G84" i="1"/>
  <c r="AQ79" i="1"/>
  <c r="AN79" i="1"/>
  <c r="AK79" i="1"/>
  <c r="AH79" i="1"/>
  <c r="AE79" i="1"/>
  <c r="AB79" i="1"/>
  <c r="Y79" i="1"/>
  <c r="V79" i="1"/>
  <c r="S79" i="1"/>
  <c r="P79" i="1"/>
  <c r="M79" i="1"/>
  <c r="J79" i="1"/>
  <c r="G79" i="1"/>
  <c r="E84" i="1"/>
  <c r="E79" i="1"/>
  <c r="AP83" i="1"/>
  <c r="AM83" i="1"/>
  <c r="AJ83" i="1"/>
  <c r="AG83" i="1"/>
  <c r="AD83" i="1"/>
  <c r="AA83" i="1"/>
  <c r="X83" i="1"/>
  <c r="U83" i="1"/>
  <c r="O83" i="1"/>
  <c r="L83" i="1"/>
  <c r="I83" i="1"/>
  <c r="F83" i="1"/>
  <c r="H83" i="1" s="1"/>
  <c r="D70" i="17" s="1"/>
  <c r="AP78" i="1"/>
  <c r="AM78" i="1"/>
  <c r="AJ78" i="1"/>
  <c r="AG78" i="1"/>
  <c r="AD78" i="1"/>
  <c r="AA78" i="1"/>
  <c r="X78" i="1"/>
  <c r="U78" i="1"/>
  <c r="O78" i="1"/>
  <c r="L78" i="1"/>
  <c r="I78" i="1"/>
  <c r="F78" i="1"/>
  <c r="H78" i="1" s="1"/>
  <c r="D65" i="17" s="1"/>
  <c r="AP73" i="1"/>
  <c r="AM73" i="1"/>
  <c r="AJ73" i="1"/>
  <c r="AG73" i="1"/>
  <c r="AD73" i="1"/>
  <c r="AA73" i="1"/>
  <c r="X73" i="1"/>
  <c r="U73" i="1"/>
  <c r="O73" i="1"/>
  <c r="L73" i="1"/>
  <c r="I73" i="1"/>
  <c r="F73" i="1"/>
  <c r="H73" i="1" s="1"/>
  <c r="D60" i="17" s="1"/>
  <c r="E56" i="1"/>
  <c r="E45" i="1"/>
  <c r="I47" i="17" l="1"/>
  <c r="I102" i="17"/>
  <c r="AO32" i="1"/>
  <c r="N47" i="17"/>
  <c r="N102" i="17"/>
  <c r="E47" i="17"/>
  <c r="E102" i="17"/>
  <c r="H47" i="17"/>
  <c r="H102" i="17"/>
  <c r="K47" i="17"/>
  <c r="K102" i="17"/>
  <c r="F47" i="17"/>
  <c r="F102" i="17"/>
  <c r="G47" i="17"/>
  <c r="G102" i="17"/>
  <c r="L47" i="17"/>
  <c r="L102" i="17"/>
  <c r="M47" i="17"/>
  <c r="M102" i="17"/>
  <c r="AR32" i="1"/>
  <c r="P20" i="17"/>
  <c r="P17" i="17" s="1"/>
  <c r="O47" i="17"/>
  <c r="O102" i="17"/>
  <c r="W32" i="1"/>
  <c r="AE47" i="17"/>
  <c r="AF24" i="17"/>
  <c r="AE105" i="17"/>
  <c r="AE106" i="17"/>
  <c r="AF26" i="17"/>
  <c r="H22" i="17"/>
  <c r="T37" i="1"/>
  <c r="J17" i="17"/>
  <c r="P22" i="17"/>
  <c r="AR37" i="1"/>
  <c r="H37" i="1"/>
  <c r="Z37" i="1"/>
  <c r="O22" i="17"/>
  <c r="AO37" i="1"/>
  <c r="L22" i="17"/>
  <c r="AF37" i="1"/>
  <c r="AD20" i="17"/>
  <c r="D17" i="17"/>
  <c r="D102" i="17" s="1"/>
  <c r="I22" i="17"/>
  <c r="W37" i="1"/>
  <c r="K22" i="17"/>
  <c r="AC37" i="1"/>
  <c r="N22" i="17"/>
  <c r="AL37" i="1"/>
  <c r="G22" i="17"/>
  <c r="Q37" i="1"/>
  <c r="M22" i="17"/>
  <c r="AI37" i="1"/>
  <c r="F22" i="17"/>
  <c r="N37" i="1"/>
  <c r="E22" i="17"/>
  <c r="K37" i="1"/>
  <c r="AC52" i="1"/>
  <c r="K37" i="17" s="1"/>
  <c r="AB49" i="1"/>
  <c r="AB59" i="1" s="1"/>
  <c r="AF52" i="1"/>
  <c r="L37" i="17" s="1"/>
  <c r="AE49" i="1"/>
  <c r="AE59" i="1" s="1"/>
  <c r="N52" i="1"/>
  <c r="F37" i="17" s="1"/>
  <c r="M49" i="1"/>
  <c r="M59" i="1" s="1"/>
  <c r="AR52" i="1"/>
  <c r="P37" i="17" s="1"/>
  <c r="AQ49" i="1"/>
  <c r="AQ59" i="1" s="1"/>
  <c r="H52" i="1"/>
  <c r="D37" i="17" s="1"/>
  <c r="G49" i="1"/>
  <c r="G59" i="1" s="1"/>
  <c r="Z52" i="1"/>
  <c r="J37" i="17" s="1"/>
  <c r="Y49" i="1"/>
  <c r="Y59" i="1" s="1"/>
  <c r="Q52" i="1"/>
  <c r="G37" i="17" s="1"/>
  <c r="P49" i="1"/>
  <c r="P59" i="1" s="1"/>
  <c r="AO52" i="1"/>
  <c r="O37" i="17" s="1"/>
  <c r="AN49" i="1"/>
  <c r="AN59" i="1" s="1"/>
  <c r="AL52" i="1"/>
  <c r="N37" i="17" s="1"/>
  <c r="AK49" i="1"/>
  <c r="AK59" i="1" s="1"/>
  <c r="AI52" i="1"/>
  <c r="M37" i="17" s="1"/>
  <c r="AH49" i="1"/>
  <c r="AH59" i="1" s="1"/>
  <c r="W52" i="1"/>
  <c r="I37" i="17" s="1"/>
  <c r="V49" i="1"/>
  <c r="V59" i="1" s="1"/>
  <c r="U27" i="17"/>
  <c r="X27" i="17"/>
  <c r="X49" i="17" s="1"/>
  <c r="R27" i="17"/>
  <c r="U105" i="17"/>
  <c r="Q27" i="17"/>
  <c r="Q49" i="17" s="1"/>
  <c r="Y105" i="17"/>
  <c r="AA105" i="17"/>
  <c r="F82" i="13"/>
  <c r="AA27" i="17"/>
  <c r="AA49" i="17" s="1"/>
  <c r="Y27" i="17"/>
  <c r="Y49" i="17" s="1"/>
  <c r="W105" i="17"/>
  <c r="V27" i="17"/>
  <c r="V49" i="17" s="1"/>
  <c r="X105" i="17"/>
  <c r="R105" i="17"/>
  <c r="T105" i="17"/>
  <c r="Z105" i="17"/>
  <c r="AB27" i="17"/>
  <c r="AB49" i="17" s="1"/>
  <c r="S27" i="17"/>
  <c r="S49" i="17" s="1"/>
  <c r="S105" i="17"/>
  <c r="V105" i="17"/>
  <c r="T27" i="17"/>
  <c r="T49" i="17" s="1"/>
  <c r="W27" i="17"/>
  <c r="W49" i="17" s="1"/>
  <c r="AB105" i="17"/>
  <c r="Q105" i="17"/>
  <c r="Z27" i="17"/>
  <c r="Z49" i="17" s="1"/>
  <c r="BS77" i="1"/>
  <c r="Y64" i="17" s="1"/>
  <c r="BV42" i="1"/>
  <c r="BY77" i="1"/>
  <c r="AA64" i="17" s="1"/>
  <c r="BM82" i="1"/>
  <c r="W69" i="17" s="1"/>
  <c r="AU77" i="1"/>
  <c r="Q64" i="17" s="1"/>
  <c r="BV70" i="1"/>
  <c r="Z57" i="17" s="1"/>
  <c r="BJ77" i="1"/>
  <c r="V64" i="17" s="1"/>
  <c r="BD75" i="1"/>
  <c r="T62" i="17" s="1"/>
  <c r="BA72" i="1"/>
  <c r="S59" i="17" s="1"/>
  <c r="BG77" i="1"/>
  <c r="U64" i="17" s="1"/>
  <c r="AX72" i="1"/>
  <c r="R59" i="17" s="1"/>
  <c r="CB42" i="1"/>
  <c r="AX42" i="1"/>
  <c r="BP42" i="1"/>
  <c r="AS42" i="1"/>
  <c r="BN97" i="1"/>
  <c r="BP96" i="1"/>
  <c r="X83" i="17" s="1"/>
  <c r="X84" i="17" s="1"/>
  <c r="BH97" i="1"/>
  <c r="BJ94" i="1"/>
  <c r="V81" i="17" s="1"/>
  <c r="V84" i="17" s="1"/>
  <c r="BY42" i="1"/>
  <c r="BZ42" i="1"/>
  <c r="BJ42" i="1"/>
  <c r="BS42" i="1"/>
  <c r="BG42" i="1"/>
  <c r="BE42" i="1"/>
  <c r="BH42" i="1"/>
  <c r="BB42" i="1"/>
  <c r="AU42" i="1"/>
  <c r="AX94" i="1"/>
  <c r="R81" i="17" s="1"/>
  <c r="R84" i="17" s="1"/>
  <c r="AV97" i="1"/>
  <c r="BD42" i="1"/>
  <c r="AV42" i="1"/>
  <c r="BQ42" i="1"/>
  <c r="AU94" i="1"/>
  <c r="Q81" i="17" s="1"/>
  <c r="Q84" i="17" s="1"/>
  <c r="AS97" i="1"/>
  <c r="BK42" i="1"/>
  <c r="BN42" i="1"/>
  <c r="BG94" i="1"/>
  <c r="U81" i="17" s="1"/>
  <c r="U84" i="17" s="1"/>
  <c r="BE97" i="1"/>
  <c r="BQ97" i="1"/>
  <c r="BS94" i="1"/>
  <c r="Y81" i="17" s="1"/>
  <c r="Y84" i="17" s="1"/>
  <c r="BA42" i="1"/>
  <c r="BK97" i="1"/>
  <c r="BM95" i="1"/>
  <c r="W82" i="17" s="1"/>
  <c r="W84" i="17" s="1"/>
  <c r="AY42" i="1"/>
  <c r="BW42" i="1"/>
  <c r="BM42" i="1"/>
  <c r="BD94" i="1"/>
  <c r="T81" i="17" s="1"/>
  <c r="T84" i="17" s="1"/>
  <c r="BB97" i="1"/>
  <c r="BW97" i="1"/>
  <c r="BY94" i="1"/>
  <c r="AA81" i="17" s="1"/>
  <c r="AA84" i="17" s="1"/>
  <c r="CB94" i="1"/>
  <c r="AB81" i="17" s="1"/>
  <c r="AB84" i="17" s="1"/>
  <c r="BZ97" i="1"/>
  <c r="BT42" i="1"/>
  <c r="BA94" i="1"/>
  <c r="S81" i="17" s="1"/>
  <c r="S84" i="17" s="1"/>
  <c r="AY97" i="1"/>
  <c r="BV94" i="1"/>
  <c r="Z81" i="17" s="1"/>
  <c r="Z84" i="17" s="1"/>
  <c r="BT97" i="1"/>
  <c r="AC73" i="1"/>
  <c r="K60" i="17" s="1"/>
  <c r="AO83" i="1"/>
  <c r="O70" i="17" s="1"/>
  <c r="W73" i="1"/>
  <c r="I60" i="17" s="1"/>
  <c r="AC78" i="1"/>
  <c r="K65" i="17" s="1"/>
  <c r="AI78" i="1"/>
  <c r="M65" i="17" s="1"/>
  <c r="N78" i="1"/>
  <c r="F65" i="17" s="1"/>
  <c r="N83" i="1"/>
  <c r="F70" i="17" s="1"/>
  <c r="Q83" i="1"/>
  <c r="G70" i="17" s="1"/>
  <c r="AL78" i="1"/>
  <c r="N65" i="17" s="1"/>
  <c r="AI73" i="1"/>
  <c r="M60" i="17" s="1"/>
  <c r="AF78" i="1"/>
  <c r="L65" i="17" s="1"/>
  <c r="K78" i="1"/>
  <c r="E65" i="17" s="1"/>
  <c r="AF73" i="1"/>
  <c r="L60" i="17" s="1"/>
  <c r="AR83" i="1"/>
  <c r="P70" i="17" s="1"/>
  <c r="K73" i="1"/>
  <c r="E60" i="17" s="1"/>
  <c r="Q78" i="1"/>
  <c r="G65" i="17" s="1"/>
  <c r="AO78" i="1"/>
  <c r="O65" i="17" s="1"/>
  <c r="W83" i="1"/>
  <c r="I70" i="17" s="1"/>
  <c r="N73" i="1"/>
  <c r="F60" i="17" s="1"/>
  <c r="AL73" i="1"/>
  <c r="N60" i="17" s="1"/>
  <c r="AR78" i="1"/>
  <c r="P65" i="17" s="1"/>
  <c r="Z83" i="1"/>
  <c r="J70" i="17" s="1"/>
  <c r="AF74" i="13"/>
  <c r="AE84" i="17" s="1"/>
  <c r="AI83" i="1"/>
  <c r="M70" i="17" s="1"/>
  <c r="Z73" i="1"/>
  <c r="J60" i="17" s="1"/>
  <c r="AL83" i="1"/>
  <c r="N70" i="17" s="1"/>
  <c r="Q73" i="1"/>
  <c r="G60" i="17" s="1"/>
  <c r="AO73" i="1"/>
  <c r="O60" i="17" s="1"/>
  <c r="W78" i="1"/>
  <c r="I65" i="17" s="1"/>
  <c r="AC83" i="1"/>
  <c r="K70" i="17" s="1"/>
  <c r="AR73" i="1"/>
  <c r="P60" i="17" s="1"/>
  <c r="Z78" i="1"/>
  <c r="J65" i="17" s="1"/>
  <c r="AF83" i="1"/>
  <c r="L70" i="17" s="1"/>
  <c r="K83" i="1"/>
  <c r="E70" i="17" s="1"/>
  <c r="AE107" i="17" l="1"/>
  <c r="AE108" i="17" s="1"/>
  <c r="F48" i="17"/>
  <c r="F103" i="17"/>
  <c r="K48" i="17"/>
  <c r="K103" i="17"/>
  <c r="O48" i="17"/>
  <c r="O103" i="17"/>
  <c r="H48" i="17"/>
  <c r="H103" i="17"/>
  <c r="P47" i="17"/>
  <c r="P102" i="17"/>
  <c r="M48" i="17"/>
  <c r="M103" i="17"/>
  <c r="I48" i="17"/>
  <c r="I103" i="17"/>
  <c r="G48" i="17"/>
  <c r="G103" i="17"/>
  <c r="P48" i="17"/>
  <c r="P103" i="17"/>
  <c r="J47" i="17"/>
  <c r="J102" i="17"/>
  <c r="E48" i="17"/>
  <c r="E103" i="17"/>
  <c r="N48" i="17"/>
  <c r="N103" i="17"/>
  <c r="L48" i="17"/>
  <c r="L103" i="17"/>
  <c r="AF20" i="17"/>
  <c r="AF17" i="17"/>
  <c r="AF102" i="17" s="1"/>
  <c r="AD17" i="17"/>
  <c r="AD102" i="17" s="1"/>
  <c r="D47" i="17"/>
  <c r="AD47" i="17" s="1"/>
  <c r="U104" i="17"/>
  <c r="U49" i="17"/>
  <c r="R104" i="17"/>
  <c r="R49" i="17"/>
  <c r="AD25" i="17"/>
  <c r="D22" i="17"/>
  <c r="D103" i="17" s="1"/>
  <c r="J22" i="17"/>
  <c r="AF25" i="17"/>
  <c r="CB29" i="1"/>
  <c r="BP29" i="1"/>
  <c r="AA120" i="17"/>
  <c r="Y120" i="17"/>
  <c r="U120" i="17"/>
  <c r="Z120" i="17"/>
  <c r="T120" i="17"/>
  <c r="Q120" i="17"/>
  <c r="R120" i="17"/>
  <c r="AB120" i="17"/>
  <c r="X120" i="17"/>
  <c r="V120" i="17"/>
  <c r="W120" i="17"/>
  <c r="S120" i="17"/>
  <c r="X104" i="17"/>
  <c r="BS72" i="1"/>
  <c r="Y59" i="17" s="1"/>
  <c r="AD65" i="17"/>
  <c r="AD70" i="17"/>
  <c r="AF65" i="17"/>
  <c r="AD60" i="17"/>
  <c r="T104" i="17"/>
  <c r="Z104" i="17"/>
  <c r="Y104" i="17"/>
  <c r="AA104" i="17"/>
  <c r="S104" i="17"/>
  <c r="AF60" i="17"/>
  <c r="AB104" i="17"/>
  <c r="AF70" i="17"/>
  <c r="Q104" i="17"/>
  <c r="W104" i="17"/>
  <c r="V104" i="17"/>
  <c r="BA77" i="1"/>
  <c r="S64" i="17" s="1"/>
  <c r="BA70" i="1"/>
  <c r="BY75" i="1"/>
  <c r="BY72" i="1"/>
  <c r="AA59" i="17" s="1"/>
  <c r="BY70" i="1"/>
  <c r="AA57" i="17" s="1"/>
  <c r="BS29" i="1"/>
  <c r="BS75" i="1"/>
  <c r="Y62" i="17" s="1"/>
  <c r="BG80" i="1"/>
  <c r="U67" i="17" s="1"/>
  <c r="BG82" i="1"/>
  <c r="U69" i="17" s="1"/>
  <c r="BA82" i="1"/>
  <c r="S69" i="17" s="1"/>
  <c r="BD82" i="1"/>
  <c r="T69" i="17" s="1"/>
  <c r="BA80" i="1"/>
  <c r="S67" i="17" s="1"/>
  <c r="BG75" i="1"/>
  <c r="BA75" i="1"/>
  <c r="S62" i="17" s="1"/>
  <c r="BA29" i="1"/>
  <c r="BG70" i="1"/>
  <c r="U57" i="17" s="1"/>
  <c r="BG72" i="1"/>
  <c r="U59" i="17" s="1"/>
  <c r="BD80" i="1"/>
  <c r="BD77" i="1"/>
  <c r="T64" i="17" s="1"/>
  <c r="BD29" i="1"/>
  <c r="BD72" i="1"/>
  <c r="T59" i="17" s="1"/>
  <c r="BD70" i="1"/>
  <c r="T57" i="17" s="1"/>
  <c r="BY80" i="1"/>
  <c r="AA67" i="17" s="1"/>
  <c r="BG29" i="1"/>
  <c r="BY82" i="1"/>
  <c r="AA69" i="17" s="1"/>
  <c r="BS70" i="1"/>
  <c r="Y57" i="17" s="1"/>
  <c r="BS82" i="1"/>
  <c r="Y69" i="17" s="1"/>
  <c r="BS80" i="1"/>
  <c r="Y67" i="17" s="1"/>
  <c r="BM70" i="1"/>
  <c r="W57" i="17" s="1"/>
  <c r="BY29" i="1"/>
  <c r="BV29" i="1"/>
  <c r="AU29" i="1"/>
  <c r="AX77" i="1"/>
  <c r="R64" i="17" s="1"/>
  <c r="BP77" i="1"/>
  <c r="X64" i="17" s="1"/>
  <c r="BP75" i="1"/>
  <c r="X62" i="17" s="1"/>
  <c r="BM77" i="1"/>
  <c r="W64" i="17" s="1"/>
  <c r="BP72" i="1"/>
  <c r="X59" i="17" s="1"/>
  <c r="BP80" i="1"/>
  <c r="X67" i="17" s="1"/>
  <c r="CB77" i="1"/>
  <c r="AB64" i="17" s="1"/>
  <c r="AX75" i="1"/>
  <c r="R62" i="17" s="1"/>
  <c r="BJ70" i="1"/>
  <c r="V57" i="17" s="1"/>
  <c r="BJ82" i="1"/>
  <c r="V69" i="17" s="1"/>
  <c r="BM29" i="1"/>
  <c r="BJ29" i="1"/>
  <c r="BM75" i="1"/>
  <c r="W62" i="17" s="1"/>
  <c r="AX70" i="1"/>
  <c r="BJ75" i="1"/>
  <c r="BJ72" i="1"/>
  <c r="V59" i="17" s="1"/>
  <c r="BM80" i="1"/>
  <c r="AX80" i="1"/>
  <c r="R67" i="17" s="1"/>
  <c r="BJ80" i="1"/>
  <c r="V67" i="17" s="1"/>
  <c r="BM72" i="1"/>
  <c r="W59" i="17" s="1"/>
  <c r="AX82" i="1"/>
  <c r="R69" i="17" s="1"/>
  <c r="BP82" i="1"/>
  <c r="X69" i="17" s="1"/>
  <c r="BA97" i="1"/>
  <c r="AX97" i="1"/>
  <c r="AU82" i="1"/>
  <c r="Q69" i="17" s="1"/>
  <c r="CB70" i="1"/>
  <c r="AB57" i="17" s="1"/>
  <c r="BV82" i="1"/>
  <c r="Z69" i="17" s="1"/>
  <c r="AX29" i="1"/>
  <c r="BJ97" i="1"/>
  <c r="BP70" i="1"/>
  <c r="X57" i="17" s="1"/>
  <c r="BY97" i="1"/>
  <c r="AU75" i="1"/>
  <c r="CB75" i="1"/>
  <c r="AB62" i="17" s="1"/>
  <c r="BV80" i="1"/>
  <c r="Z67" i="17" s="1"/>
  <c r="CB97" i="1"/>
  <c r="BD97" i="1"/>
  <c r="BM97" i="1"/>
  <c r="BS97" i="1"/>
  <c r="AU80" i="1"/>
  <c r="Q67" i="17" s="1"/>
  <c r="CB72" i="1"/>
  <c r="AB59" i="17" s="1"/>
  <c r="BP97" i="1"/>
  <c r="AU70" i="1"/>
  <c r="Q57" i="17" s="1"/>
  <c r="CB82" i="1"/>
  <c r="AB69" i="17" s="1"/>
  <c r="BV72" i="1"/>
  <c r="AU97" i="1"/>
  <c r="AU72" i="1"/>
  <c r="Q59" i="17" s="1"/>
  <c r="CB80" i="1"/>
  <c r="AB67" i="17" s="1"/>
  <c r="BV77" i="1"/>
  <c r="Z64" i="17" s="1"/>
  <c r="BV97" i="1"/>
  <c r="BG97" i="1"/>
  <c r="BV75" i="1"/>
  <c r="Z62" i="17" s="1"/>
  <c r="AF13" i="13"/>
  <c r="AE22" i="17" s="1"/>
  <c r="AE103" i="17" s="1"/>
  <c r="AF47" i="17" l="1"/>
  <c r="AA62" i="17"/>
  <c r="AA61" i="17" s="1"/>
  <c r="S57" i="17"/>
  <c r="S56" i="17" s="1"/>
  <c r="Q62" i="17"/>
  <c r="Q61" i="17" s="1"/>
  <c r="J48" i="17"/>
  <c r="AF48" i="17" s="1"/>
  <c r="J103" i="17"/>
  <c r="V62" i="17"/>
  <c r="V61" i="17" s="1"/>
  <c r="R57" i="17"/>
  <c r="R56" i="17" s="1"/>
  <c r="U62" i="17"/>
  <c r="U61" i="17" s="1"/>
  <c r="Z59" i="17"/>
  <c r="Z56" i="17" s="1"/>
  <c r="AF22" i="17"/>
  <c r="AF103" i="17" s="1"/>
  <c r="AD22" i="17"/>
  <c r="AD103" i="17" s="1"/>
  <c r="D48" i="17"/>
  <c r="AD48" i="17" s="1"/>
  <c r="BA69" i="1"/>
  <c r="BG74" i="1"/>
  <c r="BY74" i="1"/>
  <c r="Z66" i="17"/>
  <c r="W61" i="17"/>
  <c r="AB61" i="17"/>
  <c r="V56" i="17"/>
  <c r="V66" i="17"/>
  <c r="X61" i="17"/>
  <c r="Q66" i="17"/>
  <c r="X56" i="17"/>
  <c r="AB66" i="17"/>
  <c r="R66" i="17"/>
  <c r="BS69" i="1"/>
  <c r="Y56" i="17"/>
  <c r="BD79" i="1"/>
  <c r="T67" i="17"/>
  <c r="T66" i="17" s="1"/>
  <c r="BM79" i="1"/>
  <c r="W67" i="17"/>
  <c r="W66" i="17" s="1"/>
  <c r="R61" i="17"/>
  <c r="U56" i="17"/>
  <c r="U66" i="17"/>
  <c r="BY69" i="1"/>
  <c r="AA56" i="17"/>
  <c r="Z61" i="17"/>
  <c r="AA66" i="17"/>
  <c r="X66" i="17"/>
  <c r="T56" i="17"/>
  <c r="BA74" i="1"/>
  <c r="S61" i="17"/>
  <c r="W56" i="17"/>
  <c r="Q56" i="17"/>
  <c r="AB56" i="17"/>
  <c r="Y66" i="17"/>
  <c r="S66" i="17"/>
  <c r="BS74" i="1"/>
  <c r="Y61" i="17"/>
  <c r="BD74" i="1"/>
  <c r="T61" i="17"/>
  <c r="BJ69" i="1"/>
  <c r="AX74" i="1"/>
  <c r="BP79" i="1"/>
  <c r="BG79" i="1"/>
  <c r="BD69" i="1"/>
  <c r="BS79" i="1"/>
  <c r="BY79" i="1"/>
  <c r="BA79" i="1"/>
  <c r="BG69" i="1"/>
  <c r="BM74" i="1"/>
  <c r="AX79" i="1"/>
  <c r="BP74" i="1"/>
  <c r="AX69" i="1"/>
  <c r="BJ79" i="1"/>
  <c r="BP69" i="1"/>
  <c r="BM69" i="1"/>
  <c r="BJ74" i="1"/>
  <c r="AU74" i="1"/>
  <c r="BV69" i="1"/>
  <c r="CB74" i="1"/>
  <c r="CB69" i="1"/>
  <c r="CB79" i="1"/>
  <c r="BV74" i="1"/>
  <c r="AU79" i="1"/>
  <c r="AU69" i="1"/>
  <c r="BV79" i="1"/>
  <c r="AP57" i="1" l="1"/>
  <c r="AM57" i="1"/>
  <c r="X57" i="1"/>
  <c r="I57" i="1"/>
  <c r="U57" i="1"/>
  <c r="R57" i="1"/>
  <c r="AG57" i="1"/>
  <c r="O57" i="1"/>
  <c r="L57" i="1"/>
  <c r="AD57" i="1"/>
  <c r="AA57" i="1"/>
  <c r="AJ57" i="1"/>
  <c r="R46" i="1"/>
  <c r="AG46" i="1"/>
  <c r="U46" i="1"/>
  <c r="AJ46" i="1"/>
  <c r="I46" i="1"/>
  <c r="X46" i="1"/>
  <c r="AM46" i="1"/>
  <c r="L46" i="1"/>
  <c r="AP46" i="1"/>
  <c r="AD46" i="1"/>
  <c r="AA46" i="1"/>
  <c r="O46" i="1"/>
  <c r="T46" i="1" l="1"/>
  <c r="H31" i="17" s="1"/>
  <c r="T57" i="1"/>
  <c r="H42" i="17" s="1"/>
  <c r="N46" i="1"/>
  <c r="F31" i="17" s="1"/>
  <c r="W57" i="1"/>
  <c r="I42" i="17" s="1"/>
  <c r="AF46" i="1"/>
  <c r="L31" i="17" s="1"/>
  <c r="AO46" i="1"/>
  <c r="O31" i="17" s="1"/>
  <c r="Z46" i="1"/>
  <c r="J31" i="17" s="1"/>
  <c r="AC57" i="1"/>
  <c r="K42" i="17" s="1"/>
  <c r="Z57" i="1"/>
  <c r="J42" i="17" s="1"/>
  <c r="K46" i="1"/>
  <c r="E31" i="17" s="1"/>
  <c r="AF57" i="1"/>
  <c r="L42" i="17" s="1"/>
  <c r="AO57" i="1"/>
  <c r="O42" i="17" s="1"/>
  <c r="AI57" i="1"/>
  <c r="M42" i="17" s="1"/>
  <c r="AR46" i="1"/>
  <c r="P31" i="17" s="1"/>
  <c r="AL57" i="1"/>
  <c r="N42" i="17" s="1"/>
  <c r="Q46" i="1"/>
  <c r="G31" i="17" s="1"/>
  <c r="AL46" i="1"/>
  <c r="N31" i="17" s="1"/>
  <c r="N57" i="1"/>
  <c r="F42" i="17" s="1"/>
  <c r="AR57" i="1"/>
  <c r="P42" i="17" s="1"/>
  <c r="AI46" i="1"/>
  <c r="M31" i="17" s="1"/>
  <c r="K57" i="1"/>
  <c r="E42" i="17" s="1"/>
  <c r="AC46" i="1"/>
  <c r="K31" i="17" s="1"/>
  <c r="W46" i="1"/>
  <c r="I31" i="17" s="1"/>
  <c r="Q57" i="1"/>
  <c r="G42" i="17" s="1"/>
  <c r="T96" i="1"/>
  <c r="H83" i="17" s="1"/>
  <c r="T95" i="1"/>
  <c r="H82" i="17" s="1"/>
  <c r="T94" i="1"/>
  <c r="H81" i="17" s="1"/>
  <c r="T76" i="1"/>
  <c r="H63" i="17" s="1"/>
  <c r="T71" i="1"/>
  <c r="H58" i="17" s="1"/>
  <c r="AQ97" i="1"/>
  <c r="AP96" i="1"/>
  <c r="AP95" i="1"/>
  <c r="AP94" i="1"/>
  <c r="AP86" i="1"/>
  <c r="AP81" i="1"/>
  <c r="AP76" i="1"/>
  <c r="AQ74" i="1"/>
  <c r="AP71" i="1"/>
  <c r="AQ69" i="1"/>
  <c r="AP44" i="1"/>
  <c r="AM96" i="1"/>
  <c r="AJ96" i="1"/>
  <c r="AG96" i="1"/>
  <c r="AD96" i="1"/>
  <c r="AA96" i="1"/>
  <c r="X96" i="1"/>
  <c r="U96" i="1"/>
  <c r="O96" i="1"/>
  <c r="L96" i="1"/>
  <c r="I96" i="1"/>
  <c r="F96" i="1"/>
  <c r="AM95" i="1"/>
  <c r="AJ95" i="1"/>
  <c r="AG95" i="1"/>
  <c r="AD95" i="1"/>
  <c r="AA95" i="1"/>
  <c r="X95" i="1"/>
  <c r="U95" i="1"/>
  <c r="O95" i="1"/>
  <c r="L95" i="1"/>
  <c r="I95" i="1"/>
  <c r="F95" i="1"/>
  <c r="AM94" i="1"/>
  <c r="AJ94" i="1"/>
  <c r="AG94" i="1"/>
  <c r="AD94" i="1"/>
  <c r="AA94" i="1"/>
  <c r="X94" i="1"/>
  <c r="U94" i="1"/>
  <c r="O94" i="1"/>
  <c r="L94" i="1"/>
  <c r="I94" i="1"/>
  <c r="F94" i="1"/>
  <c r="AM86" i="1"/>
  <c r="AJ86" i="1"/>
  <c r="AG86" i="1"/>
  <c r="AD86" i="1"/>
  <c r="AA86" i="1"/>
  <c r="X86" i="1"/>
  <c r="U86" i="1"/>
  <c r="T86" i="1"/>
  <c r="H73" i="17" s="1"/>
  <c r="O86" i="1"/>
  <c r="L86" i="1"/>
  <c r="I86" i="1"/>
  <c r="F86" i="1"/>
  <c r="H86" i="1" s="1"/>
  <c r="D73" i="17" s="1"/>
  <c r="AM81" i="1"/>
  <c r="AJ81" i="1"/>
  <c r="AG81" i="1"/>
  <c r="AD81" i="1"/>
  <c r="AA81" i="1"/>
  <c r="X81" i="1"/>
  <c r="U81" i="1"/>
  <c r="O81" i="1"/>
  <c r="L81" i="1"/>
  <c r="I81" i="1"/>
  <c r="AM76" i="1"/>
  <c r="AJ76" i="1"/>
  <c r="AG76" i="1"/>
  <c r="AD76" i="1"/>
  <c r="AA76" i="1"/>
  <c r="X76" i="1"/>
  <c r="U76" i="1"/>
  <c r="O76" i="1"/>
  <c r="L76" i="1"/>
  <c r="I76" i="1"/>
  <c r="AM71" i="1"/>
  <c r="AJ71" i="1"/>
  <c r="AG71" i="1"/>
  <c r="AD71" i="1"/>
  <c r="AA71" i="1"/>
  <c r="X71" i="1"/>
  <c r="U71" i="1"/>
  <c r="O71" i="1"/>
  <c r="L71" i="1"/>
  <c r="I71" i="1"/>
  <c r="J54" i="1"/>
  <c r="F81" i="1"/>
  <c r="F76" i="1"/>
  <c r="F71" i="1"/>
  <c r="H71" i="1" s="1"/>
  <c r="D58" i="17" s="1"/>
  <c r="F57" i="1"/>
  <c r="F46" i="1"/>
  <c r="AD37" i="17" l="1"/>
  <c r="AF37" i="17"/>
  <c r="H84" i="17"/>
  <c r="AF31" i="17"/>
  <c r="AF42" i="17"/>
  <c r="BT55" i="1"/>
  <c r="BT54" i="1" s="1"/>
  <c r="AS55" i="1"/>
  <c r="AS54" i="1" s="1"/>
  <c r="AY55" i="1"/>
  <c r="AY54" i="1" s="1"/>
  <c r="BZ55" i="1"/>
  <c r="BZ54" i="1" s="1"/>
  <c r="AV55" i="1"/>
  <c r="AV54" i="1" s="1"/>
  <c r="BQ55" i="1"/>
  <c r="BQ54" i="1" s="1"/>
  <c r="BH55" i="1"/>
  <c r="BH54" i="1" s="1"/>
  <c r="BN55" i="1"/>
  <c r="BN54" i="1" s="1"/>
  <c r="BW55" i="1"/>
  <c r="BW54" i="1" s="1"/>
  <c r="BE55" i="1"/>
  <c r="BE54" i="1" s="1"/>
  <c r="BB55" i="1"/>
  <c r="BB54" i="1" s="1"/>
  <c r="BK55" i="1"/>
  <c r="BK54" i="1" s="1"/>
  <c r="CB55" i="1"/>
  <c r="BS55" i="1"/>
  <c r="AU55" i="1"/>
  <c r="BD55" i="1"/>
  <c r="BG55" i="1"/>
  <c r="BP55" i="1"/>
  <c r="BJ55" i="1"/>
  <c r="BY55" i="1"/>
  <c r="BA55" i="1"/>
  <c r="BM55" i="1"/>
  <c r="BV55" i="1"/>
  <c r="AX55" i="1"/>
  <c r="H46" i="1"/>
  <c r="AI71" i="1"/>
  <c r="M58" i="17" s="1"/>
  <c r="AC76" i="1"/>
  <c r="K63" i="17" s="1"/>
  <c r="AI95" i="1"/>
  <c r="M82" i="17" s="1"/>
  <c r="AF86" i="1"/>
  <c r="L73" i="17" s="1"/>
  <c r="W94" i="1"/>
  <c r="I81" i="17" s="1"/>
  <c r="K95" i="1"/>
  <c r="E82" i="17" s="1"/>
  <c r="AR76" i="1"/>
  <c r="P63" i="17" s="1"/>
  <c r="H57" i="1"/>
  <c r="K71" i="1"/>
  <c r="E58" i="17" s="1"/>
  <c r="AL71" i="1"/>
  <c r="N58" i="17" s="1"/>
  <c r="AF76" i="1"/>
  <c r="L63" i="17" s="1"/>
  <c r="AF96" i="1"/>
  <c r="L83" i="17" s="1"/>
  <c r="AR81" i="1"/>
  <c r="P68" i="17" s="1"/>
  <c r="AI86" i="1"/>
  <c r="M73" i="17" s="1"/>
  <c r="H81" i="1"/>
  <c r="D68" i="17" s="1"/>
  <c r="W71" i="1"/>
  <c r="I58" i="17" s="1"/>
  <c r="N76" i="1"/>
  <c r="F63" i="17" s="1"/>
  <c r="AO76" i="1"/>
  <c r="O63" i="17" s="1"/>
  <c r="AI81" i="1"/>
  <c r="M68" i="17" s="1"/>
  <c r="H96" i="1"/>
  <c r="D83" i="17" s="1"/>
  <c r="AI96" i="1"/>
  <c r="M83" i="17" s="1"/>
  <c r="AR86" i="1"/>
  <c r="P73" i="17" s="1"/>
  <c r="AC86" i="1"/>
  <c r="K73" i="17" s="1"/>
  <c r="H95" i="1"/>
  <c r="D82" i="17" s="1"/>
  <c r="Q86" i="1"/>
  <c r="G73" i="17" s="1"/>
  <c r="AO86" i="1"/>
  <c r="O73" i="17" s="1"/>
  <c r="AF94" i="1"/>
  <c r="L81" i="17" s="1"/>
  <c r="W95" i="1"/>
  <c r="I82" i="17" s="1"/>
  <c r="K96" i="1"/>
  <c r="E83" i="17" s="1"/>
  <c r="AL96" i="1"/>
  <c r="N83" i="17" s="1"/>
  <c r="N71" i="1"/>
  <c r="F58" i="17" s="1"/>
  <c r="AO71" i="1"/>
  <c r="O58" i="17" s="1"/>
  <c r="AI76" i="1"/>
  <c r="M63" i="17" s="1"/>
  <c r="AC81" i="1"/>
  <c r="K68" i="17" s="1"/>
  <c r="H76" i="1"/>
  <c r="D63" i="17" s="1"/>
  <c r="Q71" i="1"/>
  <c r="G58" i="17" s="1"/>
  <c r="K76" i="1"/>
  <c r="E63" i="17" s="1"/>
  <c r="AL76" i="1"/>
  <c r="N63" i="17" s="1"/>
  <c r="AF81" i="1"/>
  <c r="L68" i="17" s="1"/>
  <c r="K86" i="1"/>
  <c r="E73" i="17" s="1"/>
  <c r="N86" i="1"/>
  <c r="F73" i="17" s="1"/>
  <c r="AL86" i="1"/>
  <c r="N73" i="17" s="1"/>
  <c r="Z71" i="1"/>
  <c r="J58" i="17" s="1"/>
  <c r="Q76" i="1"/>
  <c r="G63" i="17" s="1"/>
  <c r="K81" i="1"/>
  <c r="E68" i="17" s="1"/>
  <c r="AL81" i="1"/>
  <c r="N68" i="17" s="1"/>
  <c r="AC71" i="1"/>
  <c r="K58" i="17" s="1"/>
  <c r="W76" i="1"/>
  <c r="I63" i="17" s="1"/>
  <c r="N81" i="1"/>
  <c r="F68" i="17" s="1"/>
  <c r="AO81" i="1"/>
  <c r="O68" i="17" s="1"/>
  <c r="H94" i="1"/>
  <c r="D81" i="17" s="1"/>
  <c r="AI94" i="1"/>
  <c r="M81" i="17" s="1"/>
  <c r="AO96" i="1"/>
  <c r="O83" i="17" s="1"/>
  <c r="AR95" i="1"/>
  <c r="P82" i="17" s="1"/>
  <c r="AF71" i="1"/>
  <c r="L58" i="17" s="1"/>
  <c r="Z76" i="1"/>
  <c r="J63" i="17" s="1"/>
  <c r="Q81" i="1"/>
  <c r="G68" i="17" s="1"/>
  <c r="W86" i="1"/>
  <c r="I73" i="17" s="1"/>
  <c r="K94" i="1"/>
  <c r="E81" i="17" s="1"/>
  <c r="AR96" i="1"/>
  <c r="P83" i="17" s="1"/>
  <c r="Z86" i="1"/>
  <c r="J73" i="17" s="1"/>
  <c r="AF95" i="1"/>
  <c r="L82" i="17" s="1"/>
  <c r="W96" i="1"/>
  <c r="I83" i="17" s="1"/>
  <c r="AR71" i="1"/>
  <c r="P58" i="17" s="1"/>
  <c r="R48" i="1"/>
  <c r="AQ87" i="1"/>
  <c r="C96" i="1"/>
  <c r="C95" i="1"/>
  <c r="AL94" i="1"/>
  <c r="N81" i="17" s="1"/>
  <c r="Q95" i="1"/>
  <c r="G82" i="17" s="1"/>
  <c r="N96" i="1"/>
  <c r="F83" i="17" s="1"/>
  <c r="C94" i="1"/>
  <c r="Z94" i="1"/>
  <c r="J81" i="17" s="1"/>
  <c r="AO94" i="1"/>
  <c r="O81" i="17" s="1"/>
  <c r="AL95" i="1"/>
  <c r="N82" i="17" s="1"/>
  <c r="Q96" i="1"/>
  <c r="G83" i="17" s="1"/>
  <c r="N94" i="1"/>
  <c r="F81" i="17" s="1"/>
  <c r="AC94" i="1"/>
  <c r="K81" i="17" s="1"/>
  <c r="Z95" i="1"/>
  <c r="J82" i="17" s="1"/>
  <c r="AO95" i="1"/>
  <c r="O82" i="17" s="1"/>
  <c r="Q94" i="1"/>
  <c r="G81" i="17" s="1"/>
  <c r="N95" i="1"/>
  <c r="F82" i="17" s="1"/>
  <c r="AC95" i="1"/>
  <c r="K82" i="17" s="1"/>
  <c r="AC96" i="1"/>
  <c r="K83" i="17" s="1"/>
  <c r="AQ65" i="1"/>
  <c r="AQ66" i="1" s="1"/>
  <c r="Z96" i="1"/>
  <c r="J83" i="17" s="1"/>
  <c r="AP97" i="1"/>
  <c r="AP56" i="1"/>
  <c r="P13" i="17"/>
  <c r="AP58" i="1"/>
  <c r="AP55" i="1"/>
  <c r="AR94" i="1"/>
  <c r="P81" i="17" s="1"/>
  <c r="T81" i="1"/>
  <c r="H68" i="17" s="1"/>
  <c r="H105" i="17" s="1"/>
  <c r="W81" i="1"/>
  <c r="I68" i="17" s="1"/>
  <c r="Z81" i="1"/>
  <c r="J68" i="17" s="1"/>
  <c r="X40" i="17" l="1"/>
  <c r="X39" i="17" s="1"/>
  <c r="D42" i="17"/>
  <c r="AD42" i="17" s="1"/>
  <c r="D31" i="17"/>
  <c r="AD31" i="17" s="1"/>
  <c r="U40" i="17"/>
  <c r="U39" i="17" s="1"/>
  <c r="R40" i="17"/>
  <c r="R39" i="17" s="1"/>
  <c r="T40" i="17"/>
  <c r="T39" i="17" s="1"/>
  <c r="Z40" i="17"/>
  <c r="Z39" i="17" s="1"/>
  <c r="Q40" i="17"/>
  <c r="Q39" i="17" s="1"/>
  <c r="W40" i="17"/>
  <c r="W39" i="17" s="1"/>
  <c r="Y40" i="17"/>
  <c r="Y39" i="17" s="1"/>
  <c r="S40" i="17"/>
  <c r="S39" i="17" s="1"/>
  <c r="AB40" i="17"/>
  <c r="AB39" i="17" s="1"/>
  <c r="AA40" i="17"/>
  <c r="AA39" i="17" s="1"/>
  <c r="V40" i="17"/>
  <c r="V39" i="17" s="1"/>
  <c r="AP53" i="1"/>
  <c r="AP51" i="1"/>
  <c r="AP50" i="1"/>
  <c r="P120" i="17"/>
  <c r="L120" i="17"/>
  <c r="N120" i="17"/>
  <c r="E120" i="17"/>
  <c r="M120" i="17"/>
  <c r="O120" i="17"/>
  <c r="I120" i="17"/>
  <c r="K120" i="17"/>
  <c r="F120" i="17"/>
  <c r="G120" i="17"/>
  <c r="J120" i="17"/>
  <c r="W34" i="17"/>
  <c r="W50" i="17" s="1"/>
  <c r="H120" i="17"/>
  <c r="U34" i="17"/>
  <c r="U50" i="17" s="1"/>
  <c r="S34" i="17"/>
  <c r="S50" i="17" s="1"/>
  <c r="Y34" i="17"/>
  <c r="Y50" i="17" s="1"/>
  <c r="AA34" i="17"/>
  <c r="AA50" i="17" s="1"/>
  <c r="Z106" i="17"/>
  <c r="Z107" i="17" s="1"/>
  <c r="Z108" i="17" s="1"/>
  <c r="BZ49" i="1"/>
  <c r="BZ59" i="1" s="1"/>
  <c r="K84" i="17"/>
  <c r="AF73" i="17"/>
  <c r="L105" i="17"/>
  <c r="Z34" i="17"/>
  <c r="Z50" i="17" s="1"/>
  <c r="AB34" i="17"/>
  <c r="AB50" i="17" s="1"/>
  <c r="AD73" i="17"/>
  <c r="V34" i="17"/>
  <c r="V50" i="17" s="1"/>
  <c r="Q34" i="17"/>
  <c r="Q50" i="17" s="1"/>
  <c r="G105" i="17"/>
  <c r="J105" i="17"/>
  <c r="L84" i="17"/>
  <c r="N84" i="17"/>
  <c r="P105" i="17"/>
  <c r="N105" i="17"/>
  <c r="E105" i="17"/>
  <c r="M105" i="17"/>
  <c r="T34" i="17"/>
  <c r="T50" i="17" s="1"/>
  <c r="X34" i="17"/>
  <c r="X50" i="17" s="1"/>
  <c r="O105" i="17"/>
  <c r="K105" i="17"/>
  <c r="F105" i="17"/>
  <c r="T106" i="17"/>
  <c r="T107" i="17" s="1"/>
  <c r="T108" i="17" s="1"/>
  <c r="F84" i="17"/>
  <c r="R34" i="17"/>
  <c r="R50" i="17" s="1"/>
  <c r="AF83" i="17"/>
  <c r="G84" i="17"/>
  <c r="AF63" i="17"/>
  <c r="AD82" i="17"/>
  <c r="AF58" i="17"/>
  <c r="Q106" i="17"/>
  <c r="Q107" i="17" s="1"/>
  <c r="Q108" i="17" s="1"/>
  <c r="I105" i="17"/>
  <c r="AF68" i="17"/>
  <c r="O84" i="17"/>
  <c r="P84" i="17"/>
  <c r="J84" i="17"/>
  <c r="AD68" i="17"/>
  <c r="AR44" i="1"/>
  <c r="P29" i="17" s="1"/>
  <c r="P9" i="17"/>
  <c r="R106" i="17"/>
  <c r="R107" i="17" s="1"/>
  <c r="R108" i="17" s="1"/>
  <c r="AD58" i="17"/>
  <c r="U106" i="17"/>
  <c r="U107" i="17" s="1"/>
  <c r="U108" i="17" s="1"/>
  <c r="E84" i="17"/>
  <c r="M84" i="17"/>
  <c r="I84" i="17"/>
  <c r="AF81" i="17"/>
  <c r="V106" i="17"/>
  <c r="V107" i="17" s="1"/>
  <c r="V108" i="17" s="1"/>
  <c r="D84" i="17"/>
  <c r="AD81" i="17"/>
  <c r="AF82" i="17"/>
  <c r="AD83" i="17"/>
  <c r="S106" i="17"/>
  <c r="S107" i="17" s="1"/>
  <c r="S108" i="17" s="1"/>
  <c r="Y106" i="17"/>
  <c r="Y107" i="17" s="1"/>
  <c r="Y108" i="17" s="1"/>
  <c r="AD63" i="17"/>
  <c r="AA106" i="17"/>
  <c r="AA107" i="17" s="1"/>
  <c r="AA108" i="17" s="1"/>
  <c r="X106" i="17"/>
  <c r="X107" i="17" s="1"/>
  <c r="X108" i="17" s="1"/>
  <c r="AB106" i="17"/>
  <c r="AB107" i="17" s="1"/>
  <c r="AB108" i="17" s="1"/>
  <c r="W106" i="17"/>
  <c r="W107" i="17" s="1"/>
  <c r="W108" i="17" s="1"/>
  <c r="BW49" i="1"/>
  <c r="BW59" i="1" s="1"/>
  <c r="BQ49" i="1"/>
  <c r="BQ59" i="1" s="1"/>
  <c r="AP43" i="1"/>
  <c r="BG54" i="1"/>
  <c r="CB49" i="1"/>
  <c r="AY49" i="1"/>
  <c r="AY59" i="1" s="1"/>
  <c r="AX49" i="1"/>
  <c r="AX54" i="1"/>
  <c r="BD54" i="1"/>
  <c r="BB49" i="1"/>
  <c r="BB59" i="1" s="1"/>
  <c r="BV54" i="1"/>
  <c r="AU54" i="1"/>
  <c r="BA49" i="1"/>
  <c r="BM54" i="1"/>
  <c r="BS54" i="1"/>
  <c r="BA54" i="1"/>
  <c r="CB54" i="1"/>
  <c r="BM49" i="1"/>
  <c r="BY54" i="1"/>
  <c r="BJ54" i="1"/>
  <c r="BP54" i="1"/>
  <c r="BN49" i="1"/>
  <c r="BN59" i="1" s="1"/>
  <c r="BJ49" i="1"/>
  <c r="AU49" i="1"/>
  <c r="AV49" i="1"/>
  <c r="AV59" i="1" s="1"/>
  <c r="BG49" i="1"/>
  <c r="BV49" i="1"/>
  <c r="BH49" i="1"/>
  <c r="BH59" i="1" s="1"/>
  <c r="BK49" i="1"/>
  <c r="BK59" i="1" s="1"/>
  <c r="BS49" i="1"/>
  <c r="BY49" i="1"/>
  <c r="BD49" i="1"/>
  <c r="BP49" i="1"/>
  <c r="BT49" i="1"/>
  <c r="BT59" i="1" s="1"/>
  <c r="BE49" i="1"/>
  <c r="BE59" i="1" s="1"/>
  <c r="AS49" i="1"/>
  <c r="AS59" i="1" s="1"/>
  <c r="AR55" i="1"/>
  <c r="P40" i="17" s="1"/>
  <c r="P10" i="17"/>
  <c r="AR97" i="1"/>
  <c r="AF25" i="13"/>
  <c r="AE34" i="17" s="1"/>
  <c r="AF40" i="13"/>
  <c r="AE39" i="17" s="1"/>
  <c r="AF30" i="13"/>
  <c r="AF35" i="13"/>
  <c r="AP48" i="1"/>
  <c r="AQ90" i="1"/>
  <c r="AQ91" i="1" s="1"/>
  <c r="P8" i="17"/>
  <c r="AR56" i="1"/>
  <c r="P41" i="17" s="1"/>
  <c r="AP45" i="1"/>
  <c r="AP47" i="1"/>
  <c r="AP54" i="1"/>
  <c r="AR58" i="1"/>
  <c r="P43" i="17" s="1"/>
  <c r="BD59" i="1" l="1"/>
  <c r="BS59" i="1"/>
  <c r="AU59" i="1"/>
  <c r="D105" i="17"/>
  <c r="D120" i="17"/>
  <c r="Z51" i="17"/>
  <c r="AB51" i="17"/>
  <c r="CB59" i="1"/>
  <c r="BG59" i="1"/>
  <c r="W51" i="17"/>
  <c r="V51" i="17"/>
  <c r="AA51" i="17"/>
  <c r="T51" i="17"/>
  <c r="Y51" i="17"/>
  <c r="R51" i="17"/>
  <c r="S51" i="17"/>
  <c r="U51" i="17"/>
  <c r="Q51" i="17"/>
  <c r="X51" i="17"/>
  <c r="BM59" i="1"/>
  <c r="BP59" i="1"/>
  <c r="BJ59" i="1"/>
  <c r="BY59" i="1"/>
  <c r="BV59" i="1"/>
  <c r="BA59" i="1"/>
  <c r="AX59" i="1"/>
  <c r="U44" i="17"/>
  <c r="Q44" i="17"/>
  <c r="V44" i="17"/>
  <c r="Y44" i="17"/>
  <c r="T44" i="17"/>
  <c r="AB44" i="17"/>
  <c r="AB52" i="17" s="1"/>
  <c r="AB53" i="17" s="1"/>
  <c r="AB109" i="17" s="1"/>
  <c r="R44" i="17"/>
  <c r="W44" i="17"/>
  <c r="AA44" i="17"/>
  <c r="X44" i="17"/>
  <c r="Z44" i="17"/>
  <c r="S44" i="17"/>
  <c r="AR53" i="1"/>
  <c r="P38" i="17" s="1"/>
  <c r="AR51" i="1"/>
  <c r="P36" i="17" s="1"/>
  <c r="AR50" i="1"/>
  <c r="P35" i="17" s="1"/>
  <c r="P39" i="17"/>
  <c r="AF84" i="17"/>
  <c r="AF105" i="17"/>
  <c r="AD84" i="17"/>
  <c r="AD105" i="17"/>
  <c r="P11" i="17"/>
  <c r="P14" i="17" s="1"/>
  <c r="AE51" i="17"/>
  <c r="AE50" i="17"/>
  <c r="AY65" i="1"/>
  <c r="AY66" i="1" s="1"/>
  <c r="BW65" i="1"/>
  <c r="BW66" i="1" s="1"/>
  <c r="AR43" i="1"/>
  <c r="P28" i="17" s="1"/>
  <c r="BT65" i="1"/>
  <c r="BT66" i="1" s="1"/>
  <c r="BQ65" i="1"/>
  <c r="BQ66" i="1" s="1"/>
  <c r="AS65" i="1"/>
  <c r="AS66" i="1" s="1"/>
  <c r="BE65" i="1"/>
  <c r="BE66" i="1" s="1"/>
  <c r="BN65" i="1"/>
  <c r="BN66" i="1" s="1"/>
  <c r="BK65" i="1"/>
  <c r="BK66" i="1" s="1"/>
  <c r="BH65" i="1"/>
  <c r="BH66" i="1" s="1"/>
  <c r="BZ65" i="1"/>
  <c r="BZ66" i="1" s="1"/>
  <c r="AV65" i="1"/>
  <c r="AV66" i="1" s="1"/>
  <c r="BB65" i="1"/>
  <c r="BB66" i="1" s="1"/>
  <c r="AF59" i="13"/>
  <c r="AE66" i="17" s="1"/>
  <c r="AF49" i="13"/>
  <c r="AE56" i="17" s="1"/>
  <c r="AF54" i="13"/>
  <c r="AE61" i="17" s="1"/>
  <c r="AF64" i="13"/>
  <c r="AE71" i="17" s="1"/>
  <c r="AR48" i="1"/>
  <c r="P33" i="17" s="1"/>
  <c r="AP49" i="1"/>
  <c r="AQ99" i="1"/>
  <c r="AR47" i="1"/>
  <c r="P32" i="17" s="1"/>
  <c r="AR45" i="1"/>
  <c r="P30" i="17" s="1"/>
  <c r="AR54" i="1"/>
  <c r="P51" i="17" l="1"/>
  <c r="W52" i="17"/>
  <c r="W53" i="17" s="1"/>
  <c r="W109" i="17" s="1"/>
  <c r="AG84" i="17"/>
  <c r="Y52" i="17"/>
  <c r="Y53" i="17" s="1"/>
  <c r="Y109" i="17" s="1"/>
  <c r="Q52" i="17"/>
  <c r="Q53" i="17" s="1"/>
  <c r="Q109" i="17" s="1"/>
  <c r="Z52" i="17"/>
  <c r="Z53" i="17" s="1"/>
  <c r="Z109" i="17" s="1"/>
  <c r="P27" i="17"/>
  <c r="P49" i="17" s="1"/>
  <c r="T52" i="17"/>
  <c r="T53" i="17" s="1"/>
  <c r="T109" i="17" s="1"/>
  <c r="S52" i="17"/>
  <c r="S53" i="17" s="1"/>
  <c r="S109" i="17" s="1"/>
  <c r="R52" i="17"/>
  <c r="R53" i="17" s="1"/>
  <c r="R109" i="17" s="1"/>
  <c r="U52" i="17"/>
  <c r="U53" i="17" s="1"/>
  <c r="U109" i="17" s="1"/>
  <c r="V52" i="17"/>
  <c r="V53" i="17" s="1"/>
  <c r="V109" i="17" s="1"/>
  <c r="AA52" i="17"/>
  <c r="AA53" i="17" s="1"/>
  <c r="AA109" i="17" s="1"/>
  <c r="P34" i="17"/>
  <c r="P50" i="17" s="1"/>
  <c r="X52" i="17"/>
  <c r="X53" i="17" s="1"/>
  <c r="X109" i="17" s="1"/>
  <c r="AR49" i="1"/>
  <c r="AF67" i="13"/>
  <c r="AE74" i="17" s="1"/>
  <c r="AR77" i="1"/>
  <c r="P64" i="17" s="1"/>
  <c r="AR82" i="1"/>
  <c r="P69" i="17" s="1"/>
  <c r="AR72" i="1"/>
  <c r="P59" i="17" s="1"/>
  <c r="AQ100" i="1"/>
  <c r="AQ105" i="1"/>
  <c r="AQ106" i="1" s="1"/>
  <c r="AR42" i="1"/>
  <c r="AR80" i="1"/>
  <c r="P67" i="17" s="1"/>
  <c r="AR70" i="1"/>
  <c r="P57" i="17" s="1"/>
  <c r="AR75" i="1"/>
  <c r="P62" i="17" s="1"/>
  <c r="AR59" i="1" l="1"/>
  <c r="P44" i="17"/>
  <c r="P61" i="17"/>
  <c r="P56" i="17"/>
  <c r="P66" i="17"/>
  <c r="P104" i="17"/>
  <c r="AR79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G74" i="1"/>
  <c r="J74" i="1"/>
  <c r="M74" i="1"/>
  <c r="P74" i="1"/>
  <c r="S74" i="1"/>
  <c r="V74" i="1"/>
  <c r="Y74" i="1"/>
  <c r="AB74" i="1"/>
  <c r="AE74" i="1"/>
  <c r="AH74" i="1"/>
  <c r="AK74" i="1"/>
  <c r="AN74" i="1"/>
  <c r="G69" i="1"/>
  <c r="G87" i="1" s="1"/>
  <c r="J69" i="1"/>
  <c r="M69" i="1"/>
  <c r="P69" i="1"/>
  <c r="S69" i="1"/>
  <c r="V69" i="1"/>
  <c r="Y69" i="1"/>
  <c r="Y87" i="1" s="1"/>
  <c r="AB69" i="1"/>
  <c r="AB87" i="1" s="1"/>
  <c r="AE69" i="1"/>
  <c r="AE87" i="1" s="1"/>
  <c r="AH69" i="1"/>
  <c r="AH87" i="1" s="1"/>
  <c r="AK69" i="1"/>
  <c r="AN69" i="1"/>
  <c r="J49" i="1"/>
  <c r="J59" i="1" s="1"/>
  <c r="J42" i="1"/>
  <c r="E97" i="1"/>
  <c r="E74" i="1"/>
  <c r="E69" i="1"/>
  <c r="E54" i="1"/>
  <c r="E49" i="1"/>
  <c r="E63" i="1" s="1"/>
  <c r="E42" i="1"/>
  <c r="E62" i="1" s="1"/>
  <c r="AM44" i="1"/>
  <c r="AJ44" i="1"/>
  <c r="AG44" i="1"/>
  <c r="AD44" i="1"/>
  <c r="AA44" i="1"/>
  <c r="X44" i="1"/>
  <c r="U44" i="1"/>
  <c r="H9" i="17"/>
  <c r="O44" i="1"/>
  <c r="L44" i="1"/>
  <c r="I44" i="1"/>
  <c r="J87" i="1" l="1"/>
  <c r="E64" i="1"/>
  <c r="E59" i="1"/>
  <c r="AN87" i="1"/>
  <c r="P87" i="1"/>
  <c r="AK87" i="1"/>
  <c r="V87" i="1"/>
  <c r="S87" i="1"/>
  <c r="M87" i="1"/>
  <c r="O53" i="1"/>
  <c r="O51" i="1"/>
  <c r="O50" i="1"/>
  <c r="U53" i="1"/>
  <c r="U51" i="1"/>
  <c r="U50" i="1"/>
  <c r="X53" i="1"/>
  <c r="X51" i="1"/>
  <c r="X50" i="1"/>
  <c r="AA53" i="1"/>
  <c r="AA51" i="1"/>
  <c r="AA50" i="1"/>
  <c r="I53" i="1"/>
  <c r="I51" i="1"/>
  <c r="I50" i="1"/>
  <c r="AD53" i="1"/>
  <c r="AD51" i="1"/>
  <c r="AD50" i="1"/>
  <c r="AJ53" i="1"/>
  <c r="AJ51" i="1"/>
  <c r="AJ50" i="1"/>
  <c r="F53" i="1"/>
  <c r="F51" i="1"/>
  <c r="F50" i="1"/>
  <c r="AG53" i="1"/>
  <c r="AG51" i="1"/>
  <c r="AG50" i="1"/>
  <c r="L53" i="1"/>
  <c r="L51" i="1"/>
  <c r="L50" i="1"/>
  <c r="AM53" i="1"/>
  <c r="AM50" i="1"/>
  <c r="AM51" i="1"/>
  <c r="AG43" i="1"/>
  <c r="F44" i="1"/>
  <c r="I43" i="1"/>
  <c r="AJ43" i="1"/>
  <c r="AM43" i="1"/>
  <c r="O43" i="1"/>
  <c r="U43" i="1"/>
  <c r="L43" i="1"/>
  <c r="X43" i="1"/>
  <c r="F43" i="1"/>
  <c r="AA43" i="1"/>
  <c r="T44" i="1"/>
  <c r="H29" i="17" s="1"/>
  <c r="AD43" i="1"/>
  <c r="J9" i="17"/>
  <c r="L10" i="17"/>
  <c r="K9" i="17"/>
  <c r="M10" i="17"/>
  <c r="N10" i="17"/>
  <c r="F10" i="17"/>
  <c r="O10" i="17"/>
  <c r="K10" i="17"/>
  <c r="G10" i="17"/>
  <c r="I10" i="17"/>
  <c r="X48" i="1"/>
  <c r="AM48" i="1"/>
  <c r="O48" i="1"/>
  <c r="AG48" i="1"/>
  <c r="I48" i="1"/>
  <c r="AJ48" i="1"/>
  <c r="L48" i="1"/>
  <c r="AA48" i="1"/>
  <c r="F48" i="1"/>
  <c r="I8" i="17"/>
  <c r="U48" i="1"/>
  <c r="AD48" i="1"/>
  <c r="E87" i="1"/>
  <c r="H27" i="1"/>
  <c r="D13" i="17" s="1"/>
  <c r="H23" i="1"/>
  <c r="K8" i="17"/>
  <c r="AA45" i="1"/>
  <c r="AA47" i="1"/>
  <c r="F45" i="1"/>
  <c r="F47" i="1"/>
  <c r="AD47" i="1"/>
  <c r="AD45" i="1"/>
  <c r="M8" i="17"/>
  <c r="AG47" i="1"/>
  <c r="AG45" i="1"/>
  <c r="L47" i="1"/>
  <c r="L45" i="1"/>
  <c r="AJ47" i="1"/>
  <c r="AJ45" i="1"/>
  <c r="G8" i="17"/>
  <c r="O47" i="1"/>
  <c r="O45" i="1"/>
  <c r="O8" i="17"/>
  <c r="AM45" i="1"/>
  <c r="AM47" i="1"/>
  <c r="H22" i="1"/>
  <c r="H8" i="17"/>
  <c r="R45" i="1"/>
  <c r="R47" i="1"/>
  <c r="E8" i="17"/>
  <c r="I45" i="1"/>
  <c r="I47" i="1"/>
  <c r="U47" i="1"/>
  <c r="U45" i="1"/>
  <c r="H24" i="1"/>
  <c r="D10" i="17" s="1"/>
  <c r="J8" i="17"/>
  <c r="X45" i="1"/>
  <c r="X47" i="1"/>
  <c r="U58" i="1"/>
  <c r="U55" i="1"/>
  <c r="U56" i="1"/>
  <c r="X55" i="1"/>
  <c r="X56" i="1"/>
  <c r="X58" i="1"/>
  <c r="AA56" i="1"/>
  <c r="AA58" i="1"/>
  <c r="AA55" i="1"/>
  <c r="AD58" i="1"/>
  <c r="AD55" i="1"/>
  <c r="AD56" i="1"/>
  <c r="I58" i="1"/>
  <c r="I55" i="1"/>
  <c r="I56" i="1"/>
  <c r="AG58" i="1"/>
  <c r="AG55" i="1"/>
  <c r="AG56" i="1"/>
  <c r="L55" i="1"/>
  <c r="L56" i="1"/>
  <c r="L58" i="1"/>
  <c r="AJ55" i="1"/>
  <c r="AJ56" i="1"/>
  <c r="AJ58" i="1"/>
  <c r="G13" i="17"/>
  <c r="O56" i="1"/>
  <c r="O58" i="1"/>
  <c r="O55" i="1"/>
  <c r="O13" i="17"/>
  <c r="AM56" i="1"/>
  <c r="AM58" i="1"/>
  <c r="AM55" i="1"/>
  <c r="R58" i="1"/>
  <c r="R55" i="1"/>
  <c r="R56" i="1"/>
  <c r="J10" i="17"/>
  <c r="H13" i="17"/>
  <c r="I13" i="17"/>
  <c r="J13" i="17"/>
  <c r="H10" i="17"/>
  <c r="H25" i="1"/>
  <c r="K13" i="17"/>
  <c r="F58" i="1"/>
  <c r="F56" i="1"/>
  <c r="F55" i="1"/>
  <c r="L13" i="17"/>
  <c r="E10" i="17"/>
  <c r="E13" i="17"/>
  <c r="M13" i="17"/>
  <c r="F13" i="17"/>
  <c r="N13" i="17"/>
  <c r="AB65" i="1"/>
  <c r="AB66" i="1" s="1"/>
  <c r="AN65" i="1"/>
  <c r="AN66" i="1" s="1"/>
  <c r="P65" i="1"/>
  <c r="P66" i="1" s="1"/>
  <c r="V65" i="1"/>
  <c r="V66" i="1" s="1"/>
  <c r="D8" i="17" l="1"/>
  <c r="H28" i="1"/>
  <c r="G11" i="17"/>
  <c r="Q50" i="1"/>
  <c r="G35" i="17" s="1"/>
  <c r="Q53" i="1"/>
  <c r="G38" i="17" s="1"/>
  <c r="Q51" i="1"/>
  <c r="G36" i="17" s="1"/>
  <c r="E11" i="17"/>
  <c r="K53" i="1"/>
  <c r="E38" i="17" s="1"/>
  <c r="K51" i="1"/>
  <c r="E36" i="17" s="1"/>
  <c r="K50" i="1"/>
  <c r="E35" i="17" s="1"/>
  <c r="J11" i="17"/>
  <c r="J14" i="17" s="1"/>
  <c r="Z53" i="1"/>
  <c r="J38" i="17" s="1"/>
  <c r="Z51" i="1"/>
  <c r="J36" i="17" s="1"/>
  <c r="Z50" i="1"/>
  <c r="J35" i="17" s="1"/>
  <c r="H11" i="17"/>
  <c r="H14" i="17" s="1"/>
  <c r="T53" i="1"/>
  <c r="H38" i="17" s="1"/>
  <c r="T51" i="1"/>
  <c r="H36" i="17" s="1"/>
  <c r="T50" i="1"/>
  <c r="H35" i="17" s="1"/>
  <c r="D11" i="17"/>
  <c r="H51" i="1"/>
  <c r="D36" i="17" s="1"/>
  <c r="H53" i="1"/>
  <c r="D38" i="17" s="1"/>
  <c r="H50" i="1"/>
  <c r="D35" i="17" s="1"/>
  <c r="M11" i="17"/>
  <c r="AI53" i="1"/>
  <c r="M38" i="17" s="1"/>
  <c r="AI51" i="1"/>
  <c r="M36" i="17" s="1"/>
  <c r="AI50" i="1"/>
  <c r="M35" i="17" s="1"/>
  <c r="N11" i="17"/>
  <c r="AL53" i="1"/>
  <c r="N38" i="17" s="1"/>
  <c r="AL51" i="1"/>
  <c r="N36" i="17" s="1"/>
  <c r="AL50" i="1"/>
  <c r="N35" i="17" s="1"/>
  <c r="L11" i="17"/>
  <c r="AF53" i="1"/>
  <c r="L38" i="17" s="1"/>
  <c r="AF51" i="1"/>
  <c r="L36" i="17" s="1"/>
  <c r="AF50" i="1"/>
  <c r="L35" i="17" s="1"/>
  <c r="K11" i="17"/>
  <c r="K14" i="17" s="1"/>
  <c r="AC51" i="1"/>
  <c r="K36" i="17" s="1"/>
  <c r="AC50" i="1"/>
  <c r="K35" i="17" s="1"/>
  <c r="AC53" i="1"/>
  <c r="K38" i="17" s="1"/>
  <c r="F11" i="17"/>
  <c r="N53" i="1"/>
  <c r="F38" i="17" s="1"/>
  <c r="N51" i="1"/>
  <c r="F36" i="17" s="1"/>
  <c r="N50" i="1"/>
  <c r="F35" i="17" s="1"/>
  <c r="I11" i="17"/>
  <c r="W53" i="1"/>
  <c r="I38" i="17" s="1"/>
  <c r="W51" i="1"/>
  <c r="I36" i="17" s="1"/>
  <c r="W50" i="1"/>
  <c r="I35" i="17" s="1"/>
  <c r="O11" i="17"/>
  <c r="AO50" i="1"/>
  <c r="O35" i="17" s="1"/>
  <c r="AO53" i="1"/>
  <c r="O38" i="17" s="1"/>
  <c r="AO51" i="1"/>
  <c r="O36" i="17" s="1"/>
  <c r="AL44" i="1"/>
  <c r="N29" i="17" s="1"/>
  <c r="N9" i="17"/>
  <c r="AI44" i="1"/>
  <c r="M29" i="17" s="1"/>
  <c r="M9" i="17"/>
  <c r="AD10" i="17"/>
  <c r="AF10" i="17"/>
  <c r="N44" i="1"/>
  <c r="F29" i="17" s="1"/>
  <c r="F9" i="17"/>
  <c r="K44" i="1"/>
  <c r="E29" i="17" s="1"/>
  <c r="E9" i="17"/>
  <c r="AO44" i="1"/>
  <c r="O29" i="17" s="1"/>
  <c r="O9" i="17"/>
  <c r="AF44" i="1"/>
  <c r="L29" i="17" s="1"/>
  <c r="L9" i="17"/>
  <c r="H44" i="1"/>
  <c r="D29" i="17" s="1"/>
  <c r="D9" i="17"/>
  <c r="Q44" i="1"/>
  <c r="G29" i="17" s="1"/>
  <c r="G9" i="17"/>
  <c r="AL43" i="1"/>
  <c r="N28" i="17" s="1"/>
  <c r="N8" i="17"/>
  <c r="AF43" i="1"/>
  <c r="L28" i="17" s="1"/>
  <c r="L8" i="17"/>
  <c r="AD13" i="17"/>
  <c r="AF13" i="17"/>
  <c r="N43" i="1"/>
  <c r="F28" i="17" s="1"/>
  <c r="F8" i="17"/>
  <c r="I9" i="17"/>
  <c r="W44" i="1"/>
  <c r="I29" i="17" s="1"/>
  <c r="Z44" i="1"/>
  <c r="J29" i="17" s="1"/>
  <c r="Z43" i="1"/>
  <c r="J28" i="17" s="1"/>
  <c r="Q43" i="1"/>
  <c r="G28" i="17" s="1"/>
  <c r="H43" i="1"/>
  <c r="D28" i="17" s="1"/>
  <c r="AI43" i="1"/>
  <c r="M28" i="17" s="1"/>
  <c r="AC43" i="1"/>
  <c r="K28" i="17" s="1"/>
  <c r="AC44" i="1"/>
  <c r="K29" i="17" s="1"/>
  <c r="T43" i="1"/>
  <c r="H28" i="17" s="1"/>
  <c r="AO43" i="1"/>
  <c r="O28" i="17" s="1"/>
  <c r="K43" i="1"/>
  <c r="E28" i="17" s="1"/>
  <c r="W43" i="1"/>
  <c r="I28" i="17" s="1"/>
  <c r="N48" i="1"/>
  <c r="F33" i="17" s="1"/>
  <c r="AF48" i="1"/>
  <c r="L33" i="17" s="1"/>
  <c r="AL48" i="1"/>
  <c r="N33" i="17" s="1"/>
  <c r="W45" i="1"/>
  <c r="I30" i="17" s="1"/>
  <c r="W47" i="1"/>
  <c r="I32" i="17" s="1"/>
  <c r="T45" i="1"/>
  <c r="H30" i="17" s="1"/>
  <c r="T48" i="1"/>
  <c r="H33" i="17" s="1"/>
  <c r="H48" i="1"/>
  <c r="D33" i="17" s="1"/>
  <c r="Q47" i="1"/>
  <c r="G32" i="17" s="1"/>
  <c r="Q48" i="1"/>
  <c r="G33" i="17" s="1"/>
  <c r="AC48" i="1"/>
  <c r="K33" i="17" s="1"/>
  <c r="Z47" i="1"/>
  <c r="J32" i="17" s="1"/>
  <c r="Z48" i="1"/>
  <c r="J33" i="17" s="1"/>
  <c r="K47" i="1"/>
  <c r="E32" i="17" s="1"/>
  <c r="K48" i="1"/>
  <c r="E33" i="17" s="1"/>
  <c r="AO48" i="1"/>
  <c r="O33" i="17" s="1"/>
  <c r="AI47" i="1"/>
  <c r="M32" i="17" s="1"/>
  <c r="AI48" i="1"/>
  <c r="M33" i="17" s="1"/>
  <c r="W48" i="1"/>
  <c r="I33" i="17" s="1"/>
  <c r="H55" i="1"/>
  <c r="D40" i="17" s="1"/>
  <c r="AI45" i="1"/>
  <c r="M30" i="17" s="1"/>
  <c r="H56" i="1"/>
  <c r="D41" i="17" s="1"/>
  <c r="H58" i="1"/>
  <c r="D43" i="17" s="1"/>
  <c r="AC47" i="1"/>
  <c r="K32" i="17" s="1"/>
  <c r="E28" i="1"/>
  <c r="B83" i="1" s="1"/>
  <c r="H45" i="1"/>
  <c r="D30" i="17" s="1"/>
  <c r="T47" i="1"/>
  <c r="H32" i="17" s="1"/>
  <c r="AO45" i="1"/>
  <c r="O30" i="17" s="1"/>
  <c r="AC45" i="1"/>
  <c r="K30" i="17" s="1"/>
  <c r="AF47" i="1"/>
  <c r="L32" i="17" s="1"/>
  <c r="Q45" i="1"/>
  <c r="G30" i="17" s="1"/>
  <c r="N47" i="1"/>
  <c r="F32" i="17" s="1"/>
  <c r="AF45" i="1"/>
  <c r="L30" i="17" s="1"/>
  <c r="AL47" i="1"/>
  <c r="N32" i="17" s="1"/>
  <c r="AL45" i="1"/>
  <c r="N30" i="17" s="1"/>
  <c r="H47" i="1"/>
  <c r="D32" i="17" s="1"/>
  <c r="L54" i="1"/>
  <c r="AG54" i="1"/>
  <c r="R54" i="1"/>
  <c r="AM54" i="1"/>
  <c r="AA54" i="1"/>
  <c r="L42" i="1"/>
  <c r="AO47" i="1"/>
  <c r="O32" i="17" s="1"/>
  <c r="K45" i="1"/>
  <c r="E30" i="17" s="1"/>
  <c r="X54" i="1"/>
  <c r="N45" i="1"/>
  <c r="F30" i="17" s="1"/>
  <c r="Z45" i="1"/>
  <c r="J30" i="17" s="1"/>
  <c r="F49" i="1"/>
  <c r="I42" i="1"/>
  <c r="F42" i="1"/>
  <c r="AJ49" i="1"/>
  <c r="AO56" i="1"/>
  <c r="O41" i="17" s="1"/>
  <c r="AO58" i="1"/>
  <c r="O43" i="17" s="1"/>
  <c r="AO55" i="1"/>
  <c r="O40" i="17" s="1"/>
  <c r="AC56" i="1"/>
  <c r="K41" i="17" s="1"/>
  <c r="AC58" i="1"/>
  <c r="K43" i="17" s="1"/>
  <c r="AC55" i="1"/>
  <c r="K40" i="17" s="1"/>
  <c r="O54" i="1"/>
  <c r="AJ54" i="1"/>
  <c r="AL55" i="1"/>
  <c r="N40" i="17" s="1"/>
  <c r="AL56" i="1"/>
  <c r="N41" i="17" s="1"/>
  <c r="AL58" i="1"/>
  <c r="N43" i="17" s="1"/>
  <c r="K58" i="1"/>
  <c r="E43" i="17" s="1"/>
  <c r="K55" i="1"/>
  <c r="E40" i="17" s="1"/>
  <c r="K56" i="1"/>
  <c r="E41" i="17" s="1"/>
  <c r="Z55" i="1"/>
  <c r="J40" i="17" s="1"/>
  <c r="Z56" i="1"/>
  <c r="J41" i="17" s="1"/>
  <c r="Z58" i="1"/>
  <c r="J43" i="17" s="1"/>
  <c r="N55" i="1"/>
  <c r="F40" i="17" s="1"/>
  <c r="N56" i="1"/>
  <c r="F41" i="17" s="1"/>
  <c r="N58" i="1"/>
  <c r="F43" i="17" s="1"/>
  <c r="AF58" i="1"/>
  <c r="L43" i="17" s="1"/>
  <c r="AF55" i="1"/>
  <c r="L40" i="17" s="1"/>
  <c r="AF56" i="1"/>
  <c r="L41" i="17" s="1"/>
  <c r="Q56" i="1"/>
  <c r="G41" i="17" s="1"/>
  <c r="Q58" i="1"/>
  <c r="G43" i="17" s="1"/>
  <c r="Q55" i="1"/>
  <c r="G40" i="17" s="1"/>
  <c r="W58" i="1"/>
  <c r="I43" i="17" s="1"/>
  <c r="W55" i="1"/>
  <c r="I40" i="17" s="1"/>
  <c r="W56" i="1"/>
  <c r="I41" i="17" s="1"/>
  <c r="AI58" i="1"/>
  <c r="M43" i="17" s="1"/>
  <c r="AI55" i="1"/>
  <c r="M40" i="17" s="1"/>
  <c r="AI56" i="1"/>
  <c r="M41" i="17" s="1"/>
  <c r="AD49" i="1"/>
  <c r="I54" i="1"/>
  <c r="U49" i="1"/>
  <c r="AD54" i="1"/>
  <c r="U54" i="1"/>
  <c r="T58" i="1"/>
  <c r="H43" i="17" s="1"/>
  <c r="T55" i="1"/>
  <c r="H40" i="17" s="1"/>
  <c r="T56" i="1"/>
  <c r="H41" i="17" s="1"/>
  <c r="O49" i="1"/>
  <c r="L49" i="1"/>
  <c r="R49" i="1"/>
  <c r="O42" i="1"/>
  <c r="F54" i="1"/>
  <c r="AG49" i="1"/>
  <c r="X49" i="1"/>
  <c r="AM49" i="1"/>
  <c r="AA49" i="1"/>
  <c r="I49" i="1"/>
  <c r="P90" i="1"/>
  <c r="P99" i="1" s="1"/>
  <c r="P105" i="1" s="1"/>
  <c r="P106" i="1" s="1"/>
  <c r="AN90" i="1"/>
  <c r="AN99" i="1" s="1"/>
  <c r="AN105" i="1" s="1"/>
  <c r="AN106" i="1" s="1"/>
  <c r="V90" i="1"/>
  <c r="V99" i="1" s="1"/>
  <c r="V105" i="1" s="1"/>
  <c r="V106" i="1" s="1"/>
  <c r="G65" i="1"/>
  <c r="G66" i="1" s="1"/>
  <c r="G90" i="1"/>
  <c r="G99" i="1" s="1"/>
  <c r="G105" i="1" s="1"/>
  <c r="G106" i="1" s="1"/>
  <c r="AB90" i="1"/>
  <c r="AB99" i="1" s="1"/>
  <c r="AB105" i="1" s="1"/>
  <c r="AB106" i="1" s="1"/>
  <c r="J65" i="1"/>
  <c r="J66" i="1" s="1"/>
  <c r="J90" i="1"/>
  <c r="J99" i="1" s="1"/>
  <c r="J105" i="1" s="1"/>
  <c r="J106" i="1" s="1"/>
  <c r="AE65" i="1"/>
  <c r="AE66" i="1" s="1"/>
  <c r="AE90" i="1"/>
  <c r="AE99" i="1" s="1"/>
  <c r="AE105" i="1" s="1"/>
  <c r="AE106" i="1" s="1"/>
  <c r="AK65" i="1"/>
  <c r="AK66" i="1" s="1"/>
  <c r="AK90" i="1"/>
  <c r="AK99" i="1" s="1"/>
  <c r="AK105" i="1" s="1"/>
  <c r="AK106" i="1" s="1"/>
  <c r="Y65" i="1"/>
  <c r="Y66" i="1" s="1"/>
  <c r="Y90" i="1"/>
  <c r="Y99" i="1" s="1"/>
  <c r="Y105" i="1" s="1"/>
  <c r="Y106" i="1" s="1"/>
  <c r="AH65" i="1"/>
  <c r="AH66" i="1" s="1"/>
  <c r="AH90" i="1"/>
  <c r="AH99" i="1" s="1"/>
  <c r="AH105" i="1" s="1"/>
  <c r="AH106" i="1" s="1"/>
  <c r="S65" i="1"/>
  <c r="S66" i="1" s="1"/>
  <c r="S90" i="1"/>
  <c r="S99" i="1" s="1"/>
  <c r="S105" i="1" s="1"/>
  <c r="S106" i="1" s="1"/>
  <c r="M65" i="1"/>
  <c r="M66" i="1" s="1"/>
  <c r="M90" i="1"/>
  <c r="M99" i="1" s="1"/>
  <c r="M105" i="1" s="1"/>
  <c r="M106" i="1" s="1"/>
  <c r="F59" i="1" l="1"/>
  <c r="D14" i="17"/>
  <c r="L14" i="17"/>
  <c r="I59" i="1"/>
  <c r="L59" i="1"/>
  <c r="O59" i="1"/>
  <c r="N14" i="17"/>
  <c r="I14" i="17"/>
  <c r="O14" i="17"/>
  <c r="M14" i="17"/>
  <c r="E14" i="17"/>
  <c r="G14" i="17"/>
  <c r="AD8" i="17"/>
  <c r="F14" i="17"/>
  <c r="AD11" i="17"/>
  <c r="AF11" i="17"/>
  <c r="H77" i="1"/>
  <c r="D64" i="17" s="1"/>
  <c r="AF8" i="17"/>
  <c r="AF9" i="17"/>
  <c r="AD9" i="17"/>
  <c r="K39" i="17"/>
  <c r="H39" i="17"/>
  <c r="O27" i="17"/>
  <c r="M34" i="17"/>
  <c r="M50" i="17" s="1"/>
  <c r="J39" i="17"/>
  <c r="E34" i="17"/>
  <c r="E50" i="17" s="1"/>
  <c r="O39" i="17"/>
  <c r="AD38" i="17"/>
  <c r="AD36" i="17"/>
  <c r="M39" i="17"/>
  <c r="G39" i="17"/>
  <c r="L39" i="17"/>
  <c r="N39" i="17"/>
  <c r="AD41" i="17"/>
  <c r="AF33" i="17"/>
  <c r="N27" i="17"/>
  <c r="N104" i="17" s="1"/>
  <c r="E27" i="17"/>
  <c r="E49" i="17" s="1"/>
  <c r="L27" i="17"/>
  <c r="L104" i="17" s="1"/>
  <c r="AD35" i="17"/>
  <c r="D34" i="17"/>
  <c r="AF38" i="17"/>
  <c r="G34" i="17"/>
  <c r="G50" i="17" s="1"/>
  <c r="AF41" i="17"/>
  <c r="F39" i="17"/>
  <c r="AD30" i="17"/>
  <c r="J34" i="17"/>
  <c r="J50" i="17" s="1"/>
  <c r="H34" i="17"/>
  <c r="H50" i="17" s="1"/>
  <c r="AF36" i="17"/>
  <c r="I39" i="17"/>
  <c r="AF40" i="17"/>
  <c r="D39" i="17"/>
  <c r="AD40" i="17"/>
  <c r="AD33" i="17"/>
  <c r="F27" i="17"/>
  <c r="F104" i="17" s="1"/>
  <c r="I34" i="17"/>
  <c r="I50" i="17" s="1"/>
  <c r="AF35" i="17"/>
  <c r="AF43" i="17"/>
  <c r="AF32" i="17"/>
  <c r="F34" i="17"/>
  <c r="F50" i="17" s="1"/>
  <c r="L34" i="17"/>
  <c r="L50" i="17" s="1"/>
  <c r="E39" i="17"/>
  <c r="AD32" i="17"/>
  <c r="O34" i="17"/>
  <c r="O50" i="17" s="1"/>
  <c r="K34" i="17"/>
  <c r="K50" i="17" s="1"/>
  <c r="N34" i="17"/>
  <c r="N50" i="17" s="1"/>
  <c r="M27" i="17"/>
  <c r="M49" i="17" s="1"/>
  <c r="AD43" i="17"/>
  <c r="AF30" i="17"/>
  <c r="D27" i="17"/>
  <c r="AC75" i="1"/>
  <c r="K62" i="17" s="1"/>
  <c r="K80" i="1"/>
  <c r="E67" i="17" s="1"/>
  <c r="AI29" i="1"/>
  <c r="AO82" i="1"/>
  <c r="O69" i="17" s="1"/>
  <c r="Q80" i="1"/>
  <c r="G67" i="17" s="1"/>
  <c r="Z82" i="1"/>
  <c r="J69" i="17" s="1"/>
  <c r="W72" i="1"/>
  <c r="I59" i="17" s="1"/>
  <c r="N82" i="1"/>
  <c r="F69" i="17" s="1"/>
  <c r="AL70" i="1"/>
  <c r="N57" i="17" s="1"/>
  <c r="W42" i="1"/>
  <c r="AF80" i="1"/>
  <c r="L67" i="17" s="1"/>
  <c r="B77" i="1"/>
  <c r="X77" i="1" s="1"/>
  <c r="B82" i="1"/>
  <c r="B72" i="1"/>
  <c r="R42" i="1"/>
  <c r="R59" i="1" s="1"/>
  <c r="B73" i="1"/>
  <c r="B81" i="1"/>
  <c r="B76" i="1"/>
  <c r="B71" i="1"/>
  <c r="AF42" i="1"/>
  <c r="AB100" i="1"/>
  <c r="AN91" i="1"/>
  <c r="AN100" i="1"/>
  <c r="V100" i="1"/>
  <c r="P100" i="1"/>
  <c r="Q42" i="1"/>
  <c r="H42" i="1"/>
  <c r="B75" i="1"/>
  <c r="B78" i="1"/>
  <c r="B70" i="1"/>
  <c r="B80" i="1"/>
  <c r="E88" i="1"/>
  <c r="Z42" i="1"/>
  <c r="AL42" i="1"/>
  <c r="AI42" i="1"/>
  <c r="C49" i="1"/>
  <c r="K42" i="1"/>
  <c r="C54" i="1"/>
  <c r="N42" i="1"/>
  <c r="AO42" i="1"/>
  <c r="AC42" i="1"/>
  <c r="T42" i="1"/>
  <c r="AO54" i="1"/>
  <c r="K54" i="1"/>
  <c r="T54" i="1"/>
  <c r="W54" i="1"/>
  <c r="N54" i="1"/>
  <c r="AL54" i="1"/>
  <c r="AI49" i="1"/>
  <c r="Z54" i="1"/>
  <c r="AC54" i="1"/>
  <c r="AI54" i="1"/>
  <c r="Q54" i="1"/>
  <c r="AF54" i="1"/>
  <c r="W49" i="1"/>
  <c r="Q49" i="1"/>
  <c r="H54" i="1"/>
  <c r="T49" i="1"/>
  <c r="AF49" i="1"/>
  <c r="H49" i="1"/>
  <c r="AL49" i="1"/>
  <c r="AC49" i="1"/>
  <c r="AO49" i="1"/>
  <c r="Z49" i="1"/>
  <c r="N49" i="1"/>
  <c r="K49" i="1"/>
  <c r="P91" i="1"/>
  <c r="V91" i="1"/>
  <c r="AB91" i="1"/>
  <c r="G100" i="1"/>
  <c r="G91" i="1"/>
  <c r="AE100" i="1"/>
  <c r="AE91" i="1"/>
  <c r="AH91" i="1"/>
  <c r="AH100" i="1"/>
  <c r="AK91" i="1"/>
  <c r="AK100" i="1"/>
  <c r="J91" i="1"/>
  <c r="J100" i="1"/>
  <c r="M91" i="1"/>
  <c r="M100" i="1"/>
  <c r="S91" i="1"/>
  <c r="S100" i="1"/>
  <c r="Y91" i="1"/>
  <c r="Y100" i="1"/>
  <c r="AF59" i="1" l="1"/>
  <c r="W59" i="1"/>
  <c r="Q59" i="1"/>
  <c r="T59" i="1"/>
  <c r="AI59" i="1"/>
  <c r="AC59" i="1"/>
  <c r="AO59" i="1"/>
  <c r="Z59" i="1"/>
  <c r="K59" i="1"/>
  <c r="H59" i="1"/>
  <c r="AL59" i="1"/>
  <c r="N59" i="1"/>
  <c r="F49" i="17"/>
  <c r="N51" i="17"/>
  <c r="N44" i="17"/>
  <c r="L44" i="17"/>
  <c r="L51" i="17"/>
  <c r="G51" i="17"/>
  <c r="O104" i="17"/>
  <c r="O49" i="17"/>
  <c r="M51" i="17"/>
  <c r="M44" i="17"/>
  <c r="H51" i="17"/>
  <c r="E51" i="17"/>
  <c r="E44" i="17"/>
  <c r="F51" i="17"/>
  <c r="F44" i="17"/>
  <c r="I51" i="17"/>
  <c r="J51" i="17"/>
  <c r="D44" i="17"/>
  <c r="D52" i="17" s="1"/>
  <c r="D51" i="17"/>
  <c r="O51" i="17"/>
  <c r="O44" i="17"/>
  <c r="L49" i="17"/>
  <c r="K51" i="17"/>
  <c r="N49" i="17"/>
  <c r="AV85" i="1"/>
  <c r="AX85" i="1" s="1"/>
  <c r="AP85" i="1"/>
  <c r="AP84" i="1" s="1"/>
  <c r="BQ85" i="1"/>
  <c r="I85" i="1"/>
  <c r="AG85" i="1"/>
  <c r="BN85" i="1"/>
  <c r="BE85" i="1"/>
  <c r="R85" i="1"/>
  <c r="AY85" i="1"/>
  <c r="BH85" i="1"/>
  <c r="AM85" i="1"/>
  <c r="BZ85" i="1"/>
  <c r="F85" i="1"/>
  <c r="F84" i="1" s="1"/>
  <c r="U85" i="1"/>
  <c r="BT85" i="1"/>
  <c r="BK85" i="1"/>
  <c r="AJ85" i="1"/>
  <c r="BW85" i="1"/>
  <c r="AA85" i="1"/>
  <c r="X85" i="1"/>
  <c r="BB85" i="1"/>
  <c r="AD85" i="1"/>
  <c r="L85" i="1"/>
  <c r="AS85" i="1"/>
  <c r="O85" i="1"/>
  <c r="H75" i="1"/>
  <c r="H29" i="1"/>
  <c r="H72" i="1"/>
  <c r="D59" i="17" s="1"/>
  <c r="H70" i="1"/>
  <c r="D57" i="17" s="1"/>
  <c r="H82" i="1"/>
  <c r="D69" i="17" s="1"/>
  <c r="H80" i="1"/>
  <c r="D67" i="17" s="1"/>
  <c r="D104" i="17"/>
  <c r="AD39" i="17"/>
  <c r="AF34" i="17"/>
  <c r="AF50" i="17"/>
  <c r="T77" i="1"/>
  <c r="H64" i="17" s="1"/>
  <c r="T82" i="1"/>
  <c r="H69" i="17" s="1"/>
  <c r="T80" i="1"/>
  <c r="H67" i="17" s="1"/>
  <c r="T75" i="1"/>
  <c r="H62" i="17" s="1"/>
  <c r="T72" i="1"/>
  <c r="H59" i="17" s="1"/>
  <c r="T70" i="1"/>
  <c r="H57" i="17" s="1"/>
  <c r="D49" i="17"/>
  <c r="AF20" i="13"/>
  <c r="AE29" i="17" s="1"/>
  <c r="AD29" i="17"/>
  <c r="P106" i="17"/>
  <c r="P107" i="17" s="1"/>
  <c r="P108" i="17" s="1"/>
  <c r="M104" i="17"/>
  <c r="AF39" i="17"/>
  <c r="E104" i="17"/>
  <c r="D50" i="17"/>
  <c r="AD50" i="17" s="1"/>
  <c r="AD34" i="17"/>
  <c r="K27" i="17"/>
  <c r="K49" i="17" s="1"/>
  <c r="AI75" i="1"/>
  <c r="M62" i="17" s="1"/>
  <c r="AI70" i="1"/>
  <c r="M57" i="17" s="1"/>
  <c r="AC70" i="1"/>
  <c r="K57" i="17" s="1"/>
  <c r="J27" i="17"/>
  <c r="J49" i="17" s="1"/>
  <c r="K77" i="1"/>
  <c r="E64" i="17" s="1"/>
  <c r="AC80" i="1"/>
  <c r="K67" i="17" s="1"/>
  <c r="AC77" i="1"/>
  <c r="AC29" i="1"/>
  <c r="Z75" i="1"/>
  <c r="J62" i="17" s="1"/>
  <c r="AI72" i="1"/>
  <c r="M59" i="17" s="1"/>
  <c r="Z29" i="1"/>
  <c r="T29" i="1"/>
  <c r="AI80" i="1"/>
  <c r="M67" i="17" s="1"/>
  <c r="AI77" i="1"/>
  <c r="M64" i="17" s="1"/>
  <c r="AO72" i="1"/>
  <c r="O59" i="17" s="1"/>
  <c r="AI82" i="1"/>
  <c r="M69" i="17" s="1"/>
  <c r="Q29" i="1"/>
  <c r="Q77" i="1"/>
  <c r="G64" i="17" s="1"/>
  <c r="AC72" i="1"/>
  <c r="K59" i="17" s="1"/>
  <c r="AL29" i="1"/>
  <c r="Q72" i="1"/>
  <c r="G59" i="17" s="1"/>
  <c r="AC82" i="1"/>
  <c r="K69" i="17" s="1"/>
  <c r="Q75" i="1"/>
  <c r="G62" i="17" s="1"/>
  <c r="Q82" i="1"/>
  <c r="Q70" i="1"/>
  <c r="G57" i="17" s="1"/>
  <c r="AO29" i="1"/>
  <c r="K75" i="1"/>
  <c r="E62" i="17" s="1"/>
  <c r="K70" i="1"/>
  <c r="E57" i="17" s="1"/>
  <c r="K82" i="1"/>
  <c r="K72" i="1"/>
  <c r="E59" i="17" s="1"/>
  <c r="AA75" i="1"/>
  <c r="BN75" i="1"/>
  <c r="AY75" i="1"/>
  <c r="BK75" i="1"/>
  <c r="AS75" i="1"/>
  <c r="BT75" i="1"/>
  <c r="BQ75" i="1"/>
  <c r="BW75" i="1"/>
  <c r="BE75" i="1"/>
  <c r="BB75" i="1"/>
  <c r="BH75" i="1"/>
  <c r="BZ75" i="1"/>
  <c r="AV75" i="1"/>
  <c r="AD80" i="1"/>
  <c r="BW80" i="1"/>
  <c r="BN80" i="1"/>
  <c r="BB80" i="1"/>
  <c r="BZ80" i="1"/>
  <c r="AV80" i="1"/>
  <c r="AS80" i="1"/>
  <c r="BE80" i="1"/>
  <c r="BH80" i="1"/>
  <c r="BK80" i="1"/>
  <c r="BT80" i="1"/>
  <c r="BQ80" i="1"/>
  <c r="AY80" i="1"/>
  <c r="AD82" i="1"/>
  <c r="BZ82" i="1"/>
  <c r="BQ82" i="1"/>
  <c r="AY82" i="1"/>
  <c r="BE82" i="1"/>
  <c r="BT82" i="1"/>
  <c r="BH82" i="1"/>
  <c r="BK82" i="1"/>
  <c r="BB82" i="1"/>
  <c r="BW82" i="1"/>
  <c r="AS82" i="1"/>
  <c r="BN82" i="1"/>
  <c r="AV82" i="1"/>
  <c r="U72" i="1"/>
  <c r="BB72" i="1"/>
  <c r="AV72" i="1"/>
  <c r="BQ72" i="1"/>
  <c r="BZ72" i="1"/>
  <c r="AS72" i="1"/>
  <c r="BN72" i="1"/>
  <c r="BT72" i="1"/>
  <c r="BE72" i="1"/>
  <c r="AY72" i="1"/>
  <c r="BK72" i="1"/>
  <c r="BW72" i="1"/>
  <c r="BH72" i="1"/>
  <c r="R77" i="1"/>
  <c r="AV77" i="1"/>
  <c r="BT77" i="1"/>
  <c r="BH77" i="1"/>
  <c r="BN77" i="1"/>
  <c r="BW77" i="1"/>
  <c r="BZ77" i="1"/>
  <c r="BK77" i="1"/>
  <c r="BE77" i="1"/>
  <c r="AY77" i="1"/>
  <c r="BB77" i="1"/>
  <c r="BQ77" i="1"/>
  <c r="AS77" i="1"/>
  <c r="AD70" i="1"/>
  <c r="BH70" i="1"/>
  <c r="BB70" i="1"/>
  <c r="BK70" i="1"/>
  <c r="AY70" i="1"/>
  <c r="AS70" i="1"/>
  <c r="BW70" i="1"/>
  <c r="BQ70" i="1"/>
  <c r="BZ70" i="1"/>
  <c r="BN70" i="1"/>
  <c r="BT70" i="1"/>
  <c r="BE70" i="1"/>
  <c r="AV70" i="1"/>
  <c r="AO70" i="1"/>
  <c r="O57" i="17" s="1"/>
  <c r="AO80" i="1"/>
  <c r="AO77" i="1"/>
  <c r="O64" i="17" s="1"/>
  <c r="AO75" i="1"/>
  <c r="O62" i="17" s="1"/>
  <c r="N70" i="1"/>
  <c r="F57" i="17" s="1"/>
  <c r="N80" i="1"/>
  <c r="N72" i="1"/>
  <c r="F59" i="17" s="1"/>
  <c r="N29" i="1"/>
  <c r="N75" i="1"/>
  <c r="F62" i="17" s="1"/>
  <c r="N77" i="1"/>
  <c r="F64" i="17" s="1"/>
  <c r="Z72" i="1"/>
  <c r="J59" i="17" s="1"/>
  <c r="Z70" i="1"/>
  <c r="J57" i="17" s="1"/>
  <c r="Z80" i="1"/>
  <c r="AL75" i="1"/>
  <c r="N62" i="17" s="1"/>
  <c r="AL77" i="1"/>
  <c r="N64" i="17" s="1"/>
  <c r="AL72" i="1"/>
  <c r="N59" i="17" s="1"/>
  <c r="AL80" i="1"/>
  <c r="N67" i="17" s="1"/>
  <c r="AL82" i="1"/>
  <c r="N69" i="17" s="1"/>
  <c r="W29" i="1"/>
  <c r="W75" i="1"/>
  <c r="I62" i="17" s="1"/>
  <c r="W82" i="1"/>
  <c r="I69" i="17" s="1"/>
  <c r="W70" i="1"/>
  <c r="I57" i="17" s="1"/>
  <c r="W77" i="1"/>
  <c r="I64" i="17" s="1"/>
  <c r="W80" i="1"/>
  <c r="I67" i="17" s="1"/>
  <c r="Z77" i="1"/>
  <c r="J64" i="17" s="1"/>
  <c r="U82" i="1"/>
  <c r="F72" i="1"/>
  <c r="X72" i="1"/>
  <c r="AA77" i="1"/>
  <c r="AM77" i="1"/>
  <c r="L72" i="1"/>
  <c r="AD77" i="1"/>
  <c r="O72" i="1"/>
  <c r="AG72" i="1"/>
  <c r="AD72" i="1"/>
  <c r="AF75" i="1"/>
  <c r="L62" i="17" s="1"/>
  <c r="F77" i="1"/>
  <c r="L77" i="1"/>
  <c r="U77" i="1"/>
  <c r="O77" i="1"/>
  <c r="AJ77" i="1"/>
  <c r="AF29" i="1"/>
  <c r="AG77" i="1"/>
  <c r="AJ72" i="1"/>
  <c r="AJ82" i="1"/>
  <c r="AF82" i="1"/>
  <c r="L69" i="17" s="1"/>
  <c r="L66" i="17" s="1"/>
  <c r="AF77" i="1"/>
  <c r="L64" i="17" s="1"/>
  <c r="AF70" i="1"/>
  <c r="L57" i="17" s="1"/>
  <c r="AF72" i="1"/>
  <c r="L59" i="17" s="1"/>
  <c r="AM72" i="1"/>
  <c r="R72" i="1"/>
  <c r="AA72" i="1"/>
  <c r="L82" i="1"/>
  <c r="AA82" i="1"/>
  <c r="X82" i="1"/>
  <c r="AM82" i="1"/>
  <c r="R82" i="1"/>
  <c r="F82" i="1"/>
  <c r="AG82" i="1"/>
  <c r="O82" i="1"/>
  <c r="I72" i="1"/>
  <c r="I77" i="1"/>
  <c r="I82" i="1"/>
  <c r="AP82" i="1"/>
  <c r="AP77" i="1"/>
  <c r="AP72" i="1"/>
  <c r="U75" i="1"/>
  <c r="AD75" i="1"/>
  <c r="O75" i="1"/>
  <c r="L70" i="1"/>
  <c r="F80" i="1"/>
  <c r="AM75" i="1"/>
  <c r="I70" i="1"/>
  <c r="U80" i="1"/>
  <c r="L80" i="1"/>
  <c r="AR69" i="1"/>
  <c r="O70" i="1"/>
  <c r="AJ70" i="1"/>
  <c r="F70" i="1"/>
  <c r="AG70" i="1"/>
  <c r="X70" i="1"/>
  <c r="AA70" i="1"/>
  <c r="R70" i="1"/>
  <c r="U70" i="1"/>
  <c r="AM70" i="1"/>
  <c r="L75" i="1"/>
  <c r="X75" i="1"/>
  <c r="AG75" i="1"/>
  <c r="AJ80" i="1"/>
  <c r="AG80" i="1"/>
  <c r="AJ75" i="1"/>
  <c r="R75" i="1"/>
  <c r="F75" i="1"/>
  <c r="K29" i="1"/>
  <c r="AA80" i="1"/>
  <c r="O80" i="1"/>
  <c r="R80" i="1"/>
  <c r="AM80" i="1"/>
  <c r="X80" i="1"/>
  <c r="I80" i="1"/>
  <c r="I75" i="1"/>
  <c r="AP80" i="1"/>
  <c r="AP75" i="1"/>
  <c r="AP70" i="1"/>
  <c r="AR29" i="1"/>
  <c r="C28" i="1"/>
  <c r="U42" i="1"/>
  <c r="U59" i="1" s="1"/>
  <c r="AR85" i="1" l="1"/>
  <c r="K64" i="17"/>
  <c r="K61" i="17" s="1"/>
  <c r="D62" i="17"/>
  <c r="D61" i="17" s="1"/>
  <c r="J44" i="17"/>
  <c r="K44" i="17"/>
  <c r="K52" i="17" s="1"/>
  <c r="K53" i="17" s="1"/>
  <c r="K109" i="17" s="1"/>
  <c r="AV84" i="1"/>
  <c r="H85" i="1"/>
  <c r="BM85" i="1"/>
  <c r="BK84" i="1"/>
  <c r="T85" i="1"/>
  <c r="H72" i="17" s="1"/>
  <c r="H71" i="17" s="1"/>
  <c r="R84" i="1"/>
  <c r="BV85" i="1"/>
  <c r="BT84" i="1"/>
  <c r="BG85" i="1"/>
  <c r="BE84" i="1"/>
  <c r="AF85" i="1"/>
  <c r="L72" i="17" s="1"/>
  <c r="L71" i="17" s="1"/>
  <c r="AD84" i="1"/>
  <c r="W85" i="1"/>
  <c r="I72" i="17" s="1"/>
  <c r="I71" i="17" s="1"/>
  <c r="U84" i="1"/>
  <c r="BP85" i="1"/>
  <c r="BN84" i="1"/>
  <c r="BD85" i="1"/>
  <c r="BB84" i="1"/>
  <c r="AI85" i="1"/>
  <c r="AG84" i="1"/>
  <c r="Q85" i="1"/>
  <c r="Q84" i="1" s="1"/>
  <c r="O84" i="1"/>
  <c r="Z85" i="1"/>
  <c r="J72" i="17" s="1"/>
  <c r="J71" i="17" s="1"/>
  <c r="X84" i="1"/>
  <c r="CB85" i="1"/>
  <c r="BZ84" i="1"/>
  <c r="K85" i="1"/>
  <c r="E72" i="17" s="1"/>
  <c r="E71" i="17" s="1"/>
  <c r="I84" i="1"/>
  <c r="AU85" i="1"/>
  <c r="AS84" i="1"/>
  <c r="AC85" i="1"/>
  <c r="K72" i="17" s="1"/>
  <c r="K71" i="17" s="1"/>
  <c r="AA84" i="1"/>
  <c r="AO85" i="1"/>
  <c r="O72" i="17" s="1"/>
  <c r="O71" i="17" s="1"/>
  <c r="AM84" i="1"/>
  <c r="BS85" i="1"/>
  <c r="BQ84" i="1"/>
  <c r="P72" i="17"/>
  <c r="P71" i="17" s="1"/>
  <c r="P74" i="17" s="1"/>
  <c r="N85" i="1"/>
  <c r="F72" i="17" s="1"/>
  <c r="L84" i="1"/>
  <c r="BY85" i="1"/>
  <c r="BW84" i="1"/>
  <c r="BJ85" i="1"/>
  <c r="BH84" i="1"/>
  <c r="AL85" i="1"/>
  <c r="N72" i="17" s="1"/>
  <c r="N71" i="17" s="1"/>
  <c r="AJ84" i="1"/>
  <c r="BA85" i="1"/>
  <c r="AY84" i="1"/>
  <c r="AX84" i="1"/>
  <c r="AX87" i="1" s="1"/>
  <c r="R72" i="17"/>
  <c r="D66" i="17"/>
  <c r="D56" i="17"/>
  <c r="H79" i="1"/>
  <c r="E61" i="17"/>
  <c r="O56" i="17"/>
  <c r="AF14" i="17"/>
  <c r="AD14" i="17"/>
  <c r="H66" i="17"/>
  <c r="T79" i="1"/>
  <c r="E52" i="17"/>
  <c r="E53" i="17" s="1"/>
  <c r="E109" i="17" s="1"/>
  <c r="T74" i="1"/>
  <c r="AD59" i="17"/>
  <c r="N61" i="17"/>
  <c r="L106" i="17"/>
  <c r="L107" i="17" s="1"/>
  <c r="L108" i="17" s="1"/>
  <c r="H61" i="17"/>
  <c r="H27" i="17"/>
  <c r="I106" i="17"/>
  <c r="I107" i="17" s="1"/>
  <c r="I108" i="17" s="1"/>
  <c r="J56" i="17"/>
  <c r="O61" i="17"/>
  <c r="N66" i="17"/>
  <c r="M66" i="17"/>
  <c r="N106" i="17"/>
  <c r="N107" i="17" s="1"/>
  <c r="N108" i="17" s="1"/>
  <c r="AD64" i="17"/>
  <c r="M52" i="17"/>
  <c r="M53" i="17" s="1"/>
  <c r="M109" i="17" s="1"/>
  <c r="K79" i="1"/>
  <c r="E69" i="17"/>
  <c r="AF57" i="17"/>
  <c r="I56" i="17"/>
  <c r="N79" i="1"/>
  <c r="F67" i="17"/>
  <c r="F106" i="17" s="1"/>
  <c r="F107" i="17" s="1"/>
  <c r="F108" i="17" s="1"/>
  <c r="K66" i="17"/>
  <c r="I18" i="13"/>
  <c r="I76" i="13" s="1"/>
  <c r="J61" i="17"/>
  <c r="Q69" i="1"/>
  <c r="AF69" i="17"/>
  <c r="Z79" i="1"/>
  <c r="J67" i="17"/>
  <c r="J66" i="17" s="1"/>
  <c r="F56" i="17"/>
  <c r="G56" i="17"/>
  <c r="H106" i="17"/>
  <c r="H107" i="17" s="1"/>
  <c r="H108" i="17" s="1"/>
  <c r="M106" i="17"/>
  <c r="M107" i="17" s="1"/>
  <c r="M108" i="17" s="1"/>
  <c r="M56" i="17"/>
  <c r="D53" i="17"/>
  <c r="D109" i="17" s="1"/>
  <c r="L61" i="17"/>
  <c r="Q79" i="1"/>
  <c r="G69" i="17"/>
  <c r="G66" i="17" s="1"/>
  <c r="J104" i="17"/>
  <c r="AF29" i="17"/>
  <c r="N52" i="17"/>
  <c r="N53" i="17" s="1"/>
  <c r="N109" i="17" s="1"/>
  <c r="I61" i="17"/>
  <c r="AF62" i="17"/>
  <c r="G61" i="17"/>
  <c r="K18" i="13"/>
  <c r="K76" i="13" s="1"/>
  <c r="K82" i="13" s="1"/>
  <c r="AF51" i="17"/>
  <c r="AD51" i="17"/>
  <c r="F61" i="17"/>
  <c r="AO79" i="1"/>
  <c r="O67" i="17"/>
  <c r="O66" i="17" s="1"/>
  <c r="K56" i="17"/>
  <c r="K106" i="17"/>
  <c r="K107" i="17" s="1"/>
  <c r="K108" i="17" s="1"/>
  <c r="H56" i="17"/>
  <c r="L56" i="17"/>
  <c r="I66" i="17"/>
  <c r="AL69" i="1"/>
  <c r="E56" i="17"/>
  <c r="M61" i="17"/>
  <c r="AD57" i="17"/>
  <c r="K104" i="17"/>
  <c r="O52" i="17"/>
  <c r="O53" i="17" s="1"/>
  <c r="O109" i="17" s="1"/>
  <c r="G106" i="17"/>
  <c r="G107" i="17" s="1"/>
  <c r="G108" i="17" s="1"/>
  <c r="E106" i="17"/>
  <c r="E107" i="17" s="1"/>
  <c r="E108" i="17" s="1"/>
  <c r="AO69" i="1"/>
  <c r="M18" i="13"/>
  <c r="T69" i="1"/>
  <c r="AI74" i="1"/>
  <c r="K74" i="1"/>
  <c r="AC69" i="1"/>
  <c r="AI69" i="1"/>
  <c r="BQ79" i="1"/>
  <c r="AA74" i="1"/>
  <c r="BT69" i="1"/>
  <c r="AC79" i="1"/>
  <c r="L18" i="13"/>
  <c r="AI79" i="1"/>
  <c r="AD79" i="1"/>
  <c r="K69" i="1"/>
  <c r="Z74" i="1"/>
  <c r="J18" i="13"/>
  <c r="AF19" i="13"/>
  <c r="AE28" i="17" s="1"/>
  <c r="AD69" i="1"/>
  <c r="BW69" i="1"/>
  <c r="BW74" i="1"/>
  <c r="BQ69" i="1"/>
  <c r="AY69" i="1"/>
  <c r="BZ69" i="1"/>
  <c r="BN79" i="1"/>
  <c r="AS69" i="1"/>
  <c r="AS74" i="1"/>
  <c r="BK79" i="1"/>
  <c r="AV69" i="1"/>
  <c r="BT74" i="1"/>
  <c r="BK69" i="1"/>
  <c r="AS79" i="1"/>
  <c r="BB79" i="1"/>
  <c r="BE74" i="1"/>
  <c r="BT79" i="1"/>
  <c r="BW79" i="1"/>
  <c r="BQ74" i="1"/>
  <c r="BH79" i="1"/>
  <c r="BE69" i="1"/>
  <c r="BE79" i="1"/>
  <c r="AV74" i="1"/>
  <c r="BB69" i="1"/>
  <c r="BZ74" i="1"/>
  <c r="BK74" i="1"/>
  <c r="BN69" i="1"/>
  <c r="BH69" i="1"/>
  <c r="AV79" i="1"/>
  <c r="BH74" i="1"/>
  <c r="AY74" i="1"/>
  <c r="AY79" i="1"/>
  <c r="BZ79" i="1"/>
  <c r="BB74" i="1"/>
  <c r="BN74" i="1"/>
  <c r="Z69" i="1"/>
  <c r="W74" i="1"/>
  <c r="AL79" i="1"/>
  <c r="W79" i="1"/>
  <c r="AF79" i="1"/>
  <c r="AG69" i="1"/>
  <c r="U69" i="1"/>
  <c r="R69" i="1"/>
  <c r="L69" i="1"/>
  <c r="X79" i="1"/>
  <c r="R74" i="1"/>
  <c r="AM69" i="1"/>
  <c r="AM74" i="1"/>
  <c r="AD74" i="1"/>
  <c r="AA79" i="1"/>
  <c r="AJ79" i="1"/>
  <c r="O69" i="1"/>
  <c r="U74" i="1"/>
  <c r="AM79" i="1"/>
  <c r="R79" i="1"/>
  <c r="U79" i="1"/>
  <c r="O79" i="1"/>
  <c r="AA69" i="1"/>
  <c r="AG79" i="1"/>
  <c r="X69" i="1"/>
  <c r="L79" i="1"/>
  <c r="F79" i="1"/>
  <c r="I79" i="1"/>
  <c r="AP79" i="1"/>
  <c r="K84" i="1"/>
  <c r="I69" i="1"/>
  <c r="AR84" i="1"/>
  <c r="F69" i="1"/>
  <c r="AJ69" i="1"/>
  <c r="N69" i="1"/>
  <c r="AF69" i="1"/>
  <c r="AO74" i="1"/>
  <c r="Q74" i="1"/>
  <c r="AL74" i="1"/>
  <c r="N74" i="1"/>
  <c r="O74" i="1"/>
  <c r="X74" i="1"/>
  <c r="H69" i="1"/>
  <c r="W69" i="1"/>
  <c r="AG74" i="1"/>
  <c r="AJ74" i="1"/>
  <c r="F74" i="1"/>
  <c r="L74" i="1"/>
  <c r="AR74" i="1"/>
  <c r="AF74" i="1"/>
  <c r="AC74" i="1"/>
  <c r="H74" i="1"/>
  <c r="I74" i="1"/>
  <c r="AP74" i="1"/>
  <c r="AP69" i="1"/>
  <c r="X42" i="1"/>
  <c r="X59" i="1" s="1"/>
  <c r="AF84" i="1" l="1"/>
  <c r="AF87" i="1" s="1"/>
  <c r="AD62" i="17"/>
  <c r="AF64" i="17"/>
  <c r="W84" i="1"/>
  <c r="D106" i="17"/>
  <c r="D107" i="17" s="1"/>
  <c r="D108" i="17" s="1"/>
  <c r="AO84" i="1"/>
  <c r="AO87" i="1" s="1"/>
  <c r="H49" i="17"/>
  <c r="H44" i="17"/>
  <c r="H52" i="17" s="1"/>
  <c r="H53" i="17" s="1"/>
  <c r="H109" i="17" s="1"/>
  <c r="T84" i="1"/>
  <c r="T87" i="1" s="1"/>
  <c r="N84" i="1"/>
  <c r="AC84" i="1"/>
  <c r="AC87" i="1" s="1"/>
  <c r="E119" i="17"/>
  <c r="E121" i="17" s="1"/>
  <c r="E122" i="17" s="1"/>
  <c r="E123" i="17" s="1"/>
  <c r="L119" i="17"/>
  <c r="L121" i="17" s="1"/>
  <c r="L122" i="17" s="1"/>
  <c r="L123" i="17" s="1"/>
  <c r="P119" i="17"/>
  <c r="P121" i="17" s="1"/>
  <c r="P122" i="17" s="1"/>
  <c r="P123" i="17" s="1"/>
  <c r="G72" i="17"/>
  <c r="G71" i="17" s="1"/>
  <c r="G74" i="17" s="1"/>
  <c r="D72" i="17"/>
  <c r="H84" i="1"/>
  <c r="H87" i="1" s="1"/>
  <c r="F71" i="17"/>
  <c r="R71" i="17"/>
  <c r="R74" i="17" s="1"/>
  <c r="R77" i="17" s="1"/>
  <c r="R119" i="17"/>
  <c r="R121" i="17" s="1"/>
  <c r="R122" i="17" s="1"/>
  <c r="R123" i="17" s="1"/>
  <c r="Y72" i="17"/>
  <c r="BS84" i="1"/>
  <c r="BS87" i="1" s="1"/>
  <c r="BP84" i="1"/>
  <c r="BP87" i="1" s="1"/>
  <c r="X72" i="17"/>
  <c r="V72" i="17"/>
  <c r="BJ84" i="1"/>
  <c r="BJ87" i="1" s="1"/>
  <c r="Z72" i="17"/>
  <c r="BV84" i="1"/>
  <c r="BV87" i="1" s="1"/>
  <c r="K119" i="17"/>
  <c r="K121" i="17" s="1"/>
  <c r="K122" i="17" s="1"/>
  <c r="K123" i="17" s="1"/>
  <c r="Z84" i="1"/>
  <c r="Z87" i="1" s="1"/>
  <c r="M72" i="17"/>
  <c r="AI84" i="1"/>
  <c r="AI87" i="1" s="1"/>
  <c r="AL84" i="1"/>
  <c r="AL87" i="1" s="1"/>
  <c r="S72" i="17"/>
  <c r="BA84" i="1"/>
  <c r="BA87" i="1" s="1"/>
  <c r="BY84" i="1"/>
  <c r="BY87" i="1" s="1"/>
  <c r="AA72" i="17"/>
  <c r="AB72" i="17"/>
  <c r="CB84" i="1"/>
  <c r="CB87" i="1" s="1"/>
  <c r="BD84" i="1"/>
  <c r="BD87" i="1" s="1"/>
  <c r="T72" i="17"/>
  <c r="W72" i="17"/>
  <c r="BM84" i="1"/>
  <c r="BM87" i="1" s="1"/>
  <c r="AU84" i="1"/>
  <c r="AU87" i="1" s="1"/>
  <c r="Q72" i="17"/>
  <c r="BG84" i="1"/>
  <c r="BG87" i="1" s="1"/>
  <c r="U72" i="17"/>
  <c r="AG14" i="17"/>
  <c r="N56" i="17"/>
  <c r="N74" i="17" s="1"/>
  <c r="N77" i="17" s="1"/>
  <c r="N78" i="17" s="1"/>
  <c r="N110" i="17" s="1"/>
  <c r="N119" i="17"/>
  <c r="N121" i="17" s="1"/>
  <c r="N122" i="17" s="1"/>
  <c r="N123" i="17" s="1"/>
  <c r="I27" i="17"/>
  <c r="I119" i="17"/>
  <c r="I121" i="17" s="1"/>
  <c r="I122" i="17" s="1"/>
  <c r="I123" i="17" s="1"/>
  <c r="J119" i="17"/>
  <c r="J121" i="17" s="1"/>
  <c r="J122" i="17" s="1"/>
  <c r="J123" i="17" s="1"/>
  <c r="O119" i="17"/>
  <c r="O121" i="17" s="1"/>
  <c r="O122" i="17" s="1"/>
  <c r="O123" i="17" s="1"/>
  <c r="H119" i="17"/>
  <c r="H121" i="17" s="1"/>
  <c r="H122" i="17" s="1"/>
  <c r="H123" i="17" s="1"/>
  <c r="F119" i="17"/>
  <c r="F121" i="17" s="1"/>
  <c r="F122" i="17" s="1"/>
  <c r="F123" i="17" s="1"/>
  <c r="K46" i="13"/>
  <c r="H104" i="17"/>
  <c r="AD61" i="17"/>
  <c r="J74" i="17"/>
  <c r="J77" i="17" s="1"/>
  <c r="L74" i="17"/>
  <c r="L77" i="17" s="1"/>
  <c r="K74" i="17"/>
  <c r="K77" i="17" s="1"/>
  <c r="K86" i="17" s="1"/>
  <c r="O74" i="17"/>
  <c r="O77" i="17" s="1"/>
  <c r="O78" i="17" s="1"/>
  <c r="O110" i="17" s="1"/>
  <c r="H74" i="17"/>
  <c r="I46" i="13"/>
  <c r="L52" i="17"/>
  <c r="L53" i="17" s="1"/>
  <c r="L109" i="17" s="1"/>
  <c r="AD56" i="17"/>
  <c r="O106" i="17"/>
  <c r="O107" i="17" s="1"/>
  <c r="O108" i="17" s="1"/>
  <c r="AF28" i="17"/>
  <c r="AF66" i="17"/>
  <c r="AD28" i="17"/>
  <c r="G27" i="17"/>
  <c r="I82" i="13"/>
  <c r="P52" i="17"/>
  <c r="P53" i="17" s="1"/>
  <c r="P109" i="17" s="1"/>
  <c r="P77" i="17"/>
  <c r="F66" i="17"/>
  <c r="AD67" i="17"/>
  <c r="AD106" i="17" s="1"/>
  <c r="AD107" i="17" s="1"/>
  <c r="AD108" i="17" s="1"/>
  <c r="J52" i="17"/>
  <c r="J53" i="17" s="1"/>
  <c r="J109" i="17" s="1"/>
  <c r="I74" i="17"/>
  <c r="F52" i="17"/>
  <c r="J106" i="17"/>
  <c r="J107" i="17" s="1"/>
  <c r="J108" i="17" s="1"/>
  <c r="E66" i="17"/>
  <c r="AD69" i="17"/>
  <c r="AF59" i="17"/>
  <c r="AF61" i="17"/>
  <c r="AF67" i="17"/>
  <c r="AF106" i="17" s="1"/>
  <c r="AF107" i="17" s="1"/>
  <c r="AF108" i="17" s="1"/>
  <c r="M46" i="13"/>
  <c r="M76" i="13"/>
  <c r="M82" i="13" s="1"/>
  <c r="AA87" i="1"/>
  <c r="K87" i="1"/>
  <c r="Q87" i="1"/>
  <c r="BQ87" i="1"/>
  <c r="BQ90" i="1" s="1"/>
  <c r="BQ99" i="1" s="1"/>
  <c r="L46" i="13"/>
  <c r="L76" i="13"/>
  <c r="L82" i="13" s="1"/>
  <c r="AD87" i="1"/>
  <c r="BW87" i="1"/>
  <c r="BW90" i="1" s="1"/>
  <c r="BW99" i="1" s="1"/>
  <c r="BK87" i="1"/>
  <c r="BK90" i="1" s="1"/>
  <c r="BK99" i="1" s="1"/>
  <c r="BT87" i="1"/>
  <c r="BT90" i="1" s="1"/>
  <c r="BT99" i="1" s="1"/>
  <c r="AF18" i="13"/>
  <c r="AE27" i="17" s="1"/>
  <c r="J76" i="13"/>
  <c r="J82" i="13" s="1"/>
  <c r="J46" i="13"/>
  <c r="AS87" i="1"/>
  <c r="AS90" i="1" s="1"/>
  <c r="AS99" i="1" s="1"/>
  <c r="AV87" i="1"/>
  <c r="AV90" i="1" s="1"/>
  <c r="AV91" i="1" s="1"/>
  <c r="BZ87" i="1"/>
  <c r="BZ90" i="1" s="1"/>
  <c r="BZ99" i="1" s="1"/>
  <c r="AY87" i="1"/>
  <c r="AY90" i="1" s="1"/>
  <c r="AY99" i="1" s="1"/>
  <c r="BB87" i="1"/>
  <c r="BB90" i="1" s="1"/>
  <c r="BH87" i="1"/>
  <c r="BH90" i="1" s="1"/>
  <c r="BN87" i="1"/>
  <c r="BN90" i="1" s="1"/>
  <c r="BE87" i="1"/>
  <c r="BE90" i="1" s="1"/>
  <c r="W87" i="1"/>
  <c r="R87" i="1"/>
  <c r="AG87" i="1"/>
  <c r="U87" i="1"/>
  <c r="AM87" i="1"/>
  <c r="L87" i="1"/>
  <c r="X87" i="1"/>
  <c r="O87" i="1"/>
  <c r="I87" i="1"/>
  <c r="AJ87" i="1"/>
  <c r="N87" i="1"/>
  <c r="AR87" i="1"/>
  <c r="AP87" i="1"/>
  <c r="F87" i="1"/>
  <c r="C74" i="1"/>
  <c r="C69" i="1"/>
  <c r="AA42" i="1"/>
  <c r="AA59" i="1" s="1"/>
  <c r="I49" i="17" l="1"/>
  <c r="I44" i="17"/>
  <c r="I77" i="17" s="1"/>
  <c r="G49" i="17"/>
  <c r="AD49" i="17" s="1"/>
  <c r="G44" i="17"/>
  <c r="AD72" i="17"/>
  <c r="G119" i="17"/>
  <c r="G121" i="17" s="1"/>
  <c r="G122" i="17" s="1"/>
  <c r="G123" i="17" s="1"/>
  <c r="F74" i="17"/>
  <c r="F77" i="17" s="1"/>
  <c r="F86" i="17" s="1"/>
  <c r="AF72" i="17"/>
  <c r="D71" i="17"/>
  <c r="D74" i="17" s="1"/>
  <c r="D77" i="17" s="1"/>
  <c r="D78" i="17" s="1"/>
  <c r="D110" i="17" s="1"/>
  <c r="D119" i="17"/>
  <c r="D121" i="17" s="1"/>
  <c r="D122" i="17" s="1"/>
  <c r="D123" i="17" s="1"/>
  <c r="X71" i="17"/>
  <c r="X74" i="17" s="1"/>
  <c r="X77" i="17" s="1"/>
  <c r="X119" i="17"/>
  <c r="X121" i="17" s="1"/>
  <c r="X122" i="17" s="1"/>
  <c r="X123" i="17" s="1"/>
  <c r="U71" i="17"/>
  <c r="U74" i="17" s="1"/>
  <c r="U77" i="17" s="1"/>
  <c r="U119" i="17"/>
  <c r="U121" i="17" s="1"/>
  <c r="U122" i="17" s="1"/>
  <c r="U123" i="17" s="1"/>
  <c r="M71" i="17"/>
  <c r="M119" i="17"/>
  <c r="M121" i="17" s="1"/>
  <c r="M122" i="17" s="1"/>
  <c r="M123" i="17" s="1"/>
  <c r="AB71" i="17"/>
  <c r="AB74" i="17" s="1"/>
  <c r="AB77" i="17" s="1"/>
  <c r="AB119" i="17"/>
  <c r="AB121" i="17" s="1"/>
  <c r="AB122" i="17" s="1"/>
  <c r="AB123" i="17" s="1"/>
  <c r="AA71" i="17"/>
  <c r="AA74" i="17" s="1"/>
  <c r="AA77" i="17" s="1"/>
  <c r="AA119" i="17"/>
  <c r="AA121" i="17" s="1"/>
  <c r="AA122" i="17" s="1"/>
  <c r="AA123" i="17" s="1"/>
  <c r="Y71" i="17"/>
  <c r="Y74" i="17" s="1"/>
  <c r="Y77" i="17" s="1"/>
  <c r="Y119" i="17"/>
  <c r="Y121" i="17" s="1"/>
  <c r="Y122" i="17" s="1"/>
  <c r="Y123" i="17" s="1"/>
  <c r="Q71" i="17"/>
  <c r="Q74" i="17" s="1"/>
  <c r="Q77" i="17" s="1"/>
  <c r="Q119" i="17"/>
  <c r="Q121" i="17" s="1"/>
  <c r="Q122" i="17" s="1"/>
  <c r="Q123" i="17" s="1"/>
  <c r="H77" i="17"/>
  <c r="H78" i="17" s="1"/>
  <c r="H110" i="17" s="1"/>
  <c r="Z71" i="17"/>
  <c r="Z74" i="17" s="1"/>
  <c r="Z77" i="17" s="1"/>
  <c r="Z119" i="17"/>
  <c r="Z121" i="17" s="1"/>
  <c r="Z122" i="17" s="1"/>
  <c r="Z123" i="17" s="1"/>
  <c r="R78" i="17"/>
  <c r="R110" i="17" s="1"/>
  <c r="R86" i="17"/>
  <c r="W71" i="17"/>
  <c r="W74" i="17" s="1"/>
  <c r="W77" i="17" s="1"/>
  <c r="W119" i="17"/>
  <c r="W121" i="17" s="1"/>
  <c r="W122" i="17" s="1"/>
  <c r="W123" i="17" s="1"/>
  <c r="S71" i="17"/>
  <c r="S74" i="17" s="1"/>
  <c r="S77" i="17" s="1"/>
  <c r="S119" i="17"/>
  <c r="S121" i="17" s="1"/>
  <c r="S122" i="17" s="1"/>
  <c r="S123" i="17" s="1"/>
  <c r="T71" i="17"/>
  <c r="T74" i="17" s="1"/>
  <c r="T77" i="17" s="1"/>
  <c r="T119" i="17"/>
  <c r="T121" i="17" s="1"/>
  <c r="T122" i="17" s="1"/>
  <c r="T123" i="17" s="1"/>
  <c r="V71" i="17"/>
  <c r="V74" i="17" s="1"/>
  <c r="V77" i="17" s="1"/>
  <c r="V119" i="17"/>
  <c r="V121" i="17" s="1"/>
  <c r="V122" i="17" s="1"/>
  <c r="V123" i="17" s="1"/>
  <c r="I104" i="17"/>
  <c r="AF56" i="17"/>
  <c r="K78" i="17"/>
  <c r="K110" i="17" s="1"/>
  <c r="N86" i="17"/>
  <c r="N92" i="17" s="1"/>
  <c r="L78" i="17"/>
  <c r="L110" i="17" s="1"/>
  <c r="L86" i="17"/>
  <c r="L92" i="17" s="1"/>
  <c r="O86" i="17"/>
  <c r="O87" i="17" s="1"/>
  <c r="AD66" i="17"/>
  <c r="P86" i="17"/>
  <c r="P78" i="17"/>
  <c r="P110" i="17" s="1"/>
  <c r="K92" i="17"/>
  <c r="K87" i="17"/>
  <c r="AE49" i="17"/>
  <c r="AE104" i="17"/>
  <c r="AF27" i="17"/>
  <c r="AF104" i="17" s="1"/>
  <c r="E74" i="17"/>
  <c r="F53" i="17"/>
  <c r="F109" i="17" s="1"/>
  <c r="J78" i="17"/>
  <c r="J110" i="17" s="1"/>
  <c r="J86" i="17"/>
  <c r="G104" i="17"/>
  <c r="AD27" i="17"/>
  <c r="AD104" i="17" s="1"/>
  <c r="BK91" i="1"/>
  <c r="BQ91" i="1"/>
  <c r="BW91" i="1"/>
  <c r="BT91" i="1"/>
  <c r="AF46" i="13"/>
  <c r="AE44" i="17" s="1"/>
  <c r="AF76" i="13"/>
  <c r="AF82" i="13" s="1"/>
  <c r="AS91" i="1"/>
  <c r="AY91" i="1"/>
  <c r="AV99" i="1"/>
  <c r="AV105" i="1" s="1"/>
  <c r="AV106" i="1" s="1"/>
  <c r="BZ91" i="1"/>
  <c r="BH99" i="1"/>
  <c r="BH91" i="1"/>
  <c r="BB91" i="1"/>
  <c r="BB99" i="1"/>
  <c r="BW105" i="1"/>
  <c r="BW106" i="1" s="1"/>
  <c r="BW100" i="1"/>
  <c r="BE91" i="1"/>
  <c r="BE99" i="1"/>
  <c r="BN99" i="1"/>
  <c r="BN91" i="1"/>
  <c r="BZ100" i="1"/>
  <c r="BZ105" i="1"/>
  <c r="BZ106" i="1" s="1"/>
  <c r="BT100" i="1"/>
  <c r="BT105" i="1"/>
  <c r="BT106" i="1" s="1"/>
  <c r="AY105" i="1"/>
  <c r="AY106" i="1" s="1"/>
  <c r="AY100" i="1"/>
  <c r="BQ100" i="1"/>
  <c r="BQ105" i="1"/>
  <c r="BQ106" i="1" s="1"/>
  <c r="AS100" i="1"/>
  <c r="AS105" i="1"/>
  <c r="AS106" i="1" s="1"/>
  <c r="BK105" i="1"/>
  <c r="BK106" i="1" s="1"/>
  <c r="BK100" i="1"/>
  <c r="AD42" i="1"/>
  <c r="AD59" i="1" s="1"/>
  <c r="D86" i="17" l="1"/>
  <c r="D92" i="17" s="1"/>
  <c r="F78" i="17"/>
  <c r="F110" i="17" s="1"/>
  <c r="H86" i="17"/>
  <c r="H87" i="17" s="1"/>
  <c r="AD71" i="17"/>
  <c r="T78" i="17"/>
  <c r="T110" i="17" s="1"/>
  <c r="T86" i="17"/>
  <c r="Z86" i="17"/>
  <c r="Z78" i="17"/>
  <c r="Z110" i="17" s="1"/>
  <c r="AB78" i="17"/>
  <c r="AB110" i="17" s="1"/>
  <c r="AB86" i="17"/>
  <c r="S78" i="17"/>
  <c r="S110" i="17" s="1"/>
  <c r="S86" i="17"/>
  <c r="Q86" i="17"/>
  <c r="Q78" i="17"/>
  <c r="Q110" i="17" s="1"/>
  <c r="M74" i="17"/>
  <c r="AF71" i="17"/>
  <c r="W86" i="17"/>
  <c r="W78" i="17"/>
  <c r="W110" i="17" s="1"/>
  <c r="R87" i="17"/>
  <c r="R92" i="17"/>
  <c r="Y78" i="17"/>
  <c r="Y110" i="17" s="1"/>
  <c r="Y86" i="17"/>
  <c r="U86" i="17"/>
  <c r="U78" i="17"/>
  <c r="U110" i="17" s="1"/>
  <c r="V86" i="17"/>
  <c r="V78" i="17"/>
  <c r="V110" i="17" s="1"/>
  <c r="AA86" i="17"/>
  <c r="AA78" i="17"/>
  <c r="AA110" i="17" s="1"/>
  <c r="X78" i="17"/>
  <c r="X110" i="17" s="1"/>
  <c r="X86" i="17"/>
  <c r="I52" i="17"/>
  <c r="I53" i="17" s="1"/>
  <c r="I109" i="17" s="1"/>
  <c r="L87" i="17"/>
  <c r="N87" i="17"/>
  <c r="O92" i="17"/>
  <c r="O96" i="17" s="1"/>
  <c r="K93" i="17"/>
  <c r="K111" i="17" s="1"/>
  <c r="K96" i="17"/>
  <c r="K113" i="17"/>
  <c r="L113" i="17"/>
  <c r="L93" i="17"/>
  <c r="L111" i="17" s="1"/>
  <c r="L96" i="17"/>
  <c r="E77" i="17"/>
  <c r="AD74" i="17"/>
  <c r="J92" i="17"/>
  <c r="J87" i="17"/>
  <c r="I86" i="17"/>
  <c r="I78" i="17"/>
  <c r="I110" i="17" s="1"/>
  <c r="P87" i="17"/>
  <c r="P92" i="17"/>
  <c r="N113" i="17"/>
  <c r="N96" i="17"/>
  <c r="N93" i="17"/>
  <c r="N111" i="17" s="1"/>
  <c r="AE77" i="17"/>
  <c r="AF44" i="17"/>
  <c r="G52" i="17"/>
  <c r="G77" i="17"/>
  <c r="AD44" i="17"/>
  <c r="AF49" i="17"/>
  <c r="AE52" i="17"/>
  <c r="F87" i="17"/>
  <c r="F92" i="17"/>
  <c r="AV100" i="1"/>
  <c r="BH100" i="1"/>
  <c r="BH105" i="1"/>
  <c r="BH106" i="1" s="1"/>
  <c r="BN105" i="1"/>
  <c r="BN106" i="1" s="1"/>
  <c r="BN100" i="1"/>
  <c r="BE105" i="1"/>
  <c r="BE106" i="1" s="1"/>
  <c r="BE100" i="1"/>
  <c r="BB100" i="1"/>
  <c r="BB105" i="1"/>
  <c r="BB106" i="1" s="1"/>
  <c r="AG42" i="1"/>
  <c r="AG59" i="1" s="1"/>
  <c r="D87" i="17" l="1"/>
  <c r="H92" i="17"/>
  <c r="H113" i="17" s="1"/>
  <c r="R96" i="17"/>
  <c r="R113" i="17"/>
  <c r="R93" i="17"/>
  <c r="R111" i="17" s="1"/>
  <c r="S92" i="17"/>
  <c r="S87" i="17"/>
  <c r="AB92" i="17"/>
  <c r="AB87" i="17"/>
  <c r="AA92" i="17"/>
  <c r="AA87" i="17"/>
  <c r="V87" i="17"/>
  <c r="V92" i="17"/>
  <c r="W87" i="17"/>
  <c r="W92" i="17"/>
  <c r="M77" i="17"/>
  <c r="AF77" i="17" s="1"/>
  <c r="AF78" i="17" s="1"/>
  <c r="AF110" i="17" s="1"/>
  <c r="AF74" i="17"/>
  <c r="Z92" i="17"/>
  <c r="Z87" i="17"/>
  <c r="X87" i="17"/>
  <c r="X92" i="17"/>
  <c r="Y87" i="17"/>
  <c r="Y92" i="17"/>
  <c r="T92" i="17"/>
  <c r="T87" i="17"/>
  <c r="U92" i="17"/>
  <c r="U87" i="17"/>
  <c r="Q87" i="17"/>
  <c r="Q92" i="17"/>
  <c r="O93" i="17"/>
  <c r="O111" i="17" s="1"/>
  <c r="O113" i="17"/>
  <c r="AG44" i="17"/>
  <c r="E78" i="17"/>
  <c r="E110" i="17" s="1"/>
  <c r="E86" i="17"/>
  <c r="AD77" i="17"/>
  <c r="AD78" i="17" s="1"/>
  <c r="AD110" i="17" s="1"/>
  <c r="AF52" i="17"/>
  <c r="AF53" i="17" s="1"/>
  <c r="AF109" i="17" s="1"/>
  <c r="AE53" i="17"/>
  <c r="AE109" i="17" s="1"/>
  <c r="D96" i="17"/>
  <c r="D98" i="17" s="1"/>
  <c r="E95" i="17" s="1"/>
  <c r="D93" i="17"/>
  <c r="D111" i="17" s="1"/>
  <c r="D113" i="17"/>
  <c r="D114" i="17"/>
  <c r="F96" i="17"/>
  <c r="F93" i="17"/>
  <c r="F111" i="17" s="1"/>
  <c r="F113" i="17"/>
  <c r="G78" i="17"/>
  <c r="G110" i="17" s="1"/>
  <c r="G86" i="17"/>
  <c r="AE86" i="17"/>
  <c r="AE78" i="17"/>
  <c r="AE110" i="17" s="1"/>
  <c r="I87" i="17"/>
  <c r="I92" i="17"/>
  <c r="P93" i="17"/>
  <c r="P111" i="17" s="1"/>
  <c r="P96" i="17"/>
  <c r="P113" i="17"/>
  <c r="G53" i="17"/>
  <c r="G109" i="17" s="1"/>
  <c r="AD52" i="17"/>
  <c r="AD53" i="17" s="1"/>
  <c r="AD109" i="17" s="1"/>
  <c r="J96" i="17"/>
  <c r="J113" i="17"/>
  <c r="J93" i="17"/>
  <c r="J111" i="17" s="1"/>
  <c r="AJ42" i="1"/>
  <c r="AJ59" i="1" s="1"/>
  <c r="H93" i="17" l="1"/>
  <c r="H111" i="17" s="1"/>
  <c r="H96" i="17"/>
  <c r="U113" i="17"/>
  <c r="U93" i="17"/>
  <c r="U111" i="17" s="1"/>
  <c r="U96" i="17"/>
  <c r="Z113" i="17"/>
  <c r="Z93" i="17"/>
  <c r="Z111" i="17" s="1"/>
  <c r="Z96" i="17"/>
  <c r="AA96" i="17"/>
  <c r="AA113" i="17"/>
  <c r="AA93" i="17"/>
  <c r="AA111" i="17" s="1"/>
  <c r="T96" i="17"/>
  <c r="T113" i="17"/>
  <c r="T93" i="17"/>
  <c r="T111" i="17" s="1"/>
  <c r="M86" i="17"/>
  <c r="AF86" i="17" s="1"/>
  <c r="AF87" i="17" s="1"/>
  <c r="M78" i="17"/>
  <c r="M110" i="17" s="1"/>
  <c r="AB96" i="17"/>
  <c r="AB113" i="17"/>
  <c r="AB93" i="17"/>
  <c r="AB111" i="17" s="1"/>
  <c r="Y93" i="17"/>
  <c r="Y111" i="17" s="1"/>
  <c r="Y96" i="17"/>
  <c r="Y113" i="17"/>
  <c r="W93" i="17"/>
  <c r="W111" i="17" s="1"/>
  <c r="W96" i="17"/>
  <c r="W113" i="17"/>
  <c r="S93" i="17"/>
  <c r="S111" i="17" s="1"/>
  <c r="S96" i="17"/>
  <c r="S113" i="17"/>
  <c r="Q93" i="17"/>
  <c r="Q111" i="17" s="1"/>
  <c r="Q96" i="17"/>
  <c r="Q113" i="17"/>
  <c r="V96" i="17"/>
  <c r="V93" i="17"/>
  <c r="V111" i="17" s="1"/>
  <c r="V113" i="17"/>
  <c r="X93" i="17"/>
  <c r="X111" i="17" s="1"/>
  <c r="X96" i="17"/>
  <c r="X113" i="17"/>
  <c r="G92" i="17"/>
  <c r="G87" i="17"/>
  <c r="AG77" i="17"/>
  <c r="AG52" i="17"/>
  <c r="E92" i="17"/>
  <c r="E87" i="17"/>
  <c r="AD86" i="17"/>
  <c r="AD87" i="17" s="1"/>
  <c r="AE87" i="17"/>
  <c r="AE92" i="17"/>
  <c r="AI92" i="17" s="1"/>
  <c r="I113" i="17"/>
  <c r="I93" i="17"/>
  <c r="I111" i="17" s="1"/>
  <c r="I96" i="17"/>
  <c r="AM42" i="1"/>
  <c r="AM59" i="1" s="1"/>
  <c r="C79" i="1"/>
  <c r="M92" i="17" l="1"/>
  <c r="X114" i="17" s="1"/>
  <c r="M87" i="17"/>
  <c r="AE93" i="17"/>
  <c r="AE111" i="17" s="1"/>
  <c r="E113" i="17"/>
  <c r="E93" i="17"/>
  <c r="E111" i="17" s="1"/>
  <c r="E96" i="17"/>
  <c r="E98" i="17" s="1"/>
  <c r="F95" i="17" s="1"/>
  <c r="F98" i="17" s="1"/>
  <c r="G95" i="17" s="1"/>
  <c r="H114" i="17"/>
  <c r="L114" i="17"/>
  <c r="AD92" i="17"/>
  <c r="AD93" i="17" s="1"/>
  <c r="AD111" i="17" s="1"/>
  <c r="G114" i="17"/>
  <c r="I114" i="17"/>
  <c r="F114" i="17"/>
  <c r="E114" i="17"/>
  <c r="K114" i="17"/>
  <c r="J114" i="17"/>
  <c r="AG86" i="17"/>
  <c r="G113" i="17"/>
  <c r="G93" i="17"/>
  <c r="G111" i="17" s="1"/>
  <c r="G96" i="17"/>
  <c r="AF90" i="1"/>
  <c r="AF99" i="1" s="1"/>
  <c r="AF105" i="1" s="1"/>
  <c r="AF106" i="1" s="1"/>
  <c r="AM65" i="1"/>
  <c r="AM66" i="1" s="1"/>
  <c r="F90" i="1"/>
  <c r="F99" i="1" s="1"/>
  <c r="F105" i="1" s="1"/>
  <c r="F106" i="1" s="1"/>
  <c r="AC65" i="1"/>
  <c r="AC66" i="1" s="1"/>
  <c r="X90" i="1"/>
  <c r="X99" i="1" s="1"/>
  <c r="X105" i="1" s="1"/>
  <c r="X106" i="1" s="1"/>
  <c r="W90" i="1"/>
  <c r="W99" i="1" s="1"/>
  <c r="W105" i="1" s="1"/>
  <c r="W106" i="1" s="1"/>
  <c r="Q65" i="1"/>
  <c r="Q66" i="1" s="1"/>
  <c r="I90" i="1"/>
  <c r="I99" i="1" s="1"/>
  <c r="I105" i="1" s="1"/>
  <c r="I106" i="1" s="1"/>
  <c r="AP42" i="1"/>
  <c r="AP59" i="1" s="1"/>
  <c r="L65" i="1"/>
  <c r="L66" i="1" s="1"/>
  <c r="AD90" i="1"/>
  <c r="AD99" i="1" s="1"/>
  <c r="AD105" i="1" s="1"/>
  <c r="AD106" i="1" s="1"/>
  <c r="AJ65" i="1"/>
  <c r="AJ66" i="1" s="1"/>
  <c r="U65" i="1"/>
  <c r="U66" i="1" s="1"/>
  <c r="H65" i="1"/>
  <c r="H66" i="1" s="1"/>
  <c r="O65" i="1"/>
  <c r="O66" i="1" s="1"/>
  <c r="AG65" i="1"/>
  <c r="AG66" i="1" s="1"/>
  <c r="AL65" i="1"/>
  <c r="AL66" i="1" s="1"/>
  <c r="AA65" i="1"/>
  <c r="AA66" i="1" s="1"/>
  <c r="R90" i="1"/>
  <c r="R99" i="1" s="1"/>
  <c r="R105" i="1" s="1"/>
  <c r="R106" i="1" s="1"/>
  <c r="R65" i="1"/>
  <c r="R66" i="1" s="1"/>
  <c r="T114" i="17" l="1"/>
  <c r="W114" i="17"/>
  <c r="M114" i="17"/>
  <c r="AF92" i="17"/>
  <c r="AF93" i="17" s="1"/>
  <c r="AF111" i="17" s="1"/>
  <c r="Q114" i="17"/>
  <c r="O114" i="17"/>
  <c r="S114" i="17"/>
  <c r="Z114" i="17"/>
  <c r="AA114" i="17"/>
  <c r="N114" i="17"/>
  <c r="V114" i="17"/>
  <c r="AB114" i="17"/>
  <c r="Y114" i="17"/>
  <c r="R114" i="17"/>
  <c r="U114" i="17"/>
  <c r="P114" i="17"/>
  <c r="M93" i="17"/>
  <c r="M111" i="17" s="1"/>
  <c r="M113" i="17"/>
  <c r="M96" i="17"/>
  <c r="G98" i="17"/>
  <c r="H95" i="17" s="1"/>
  <c r="H98" i="17" s="1"/>
  <c r="I95" i="17" s="1"/>
  <c r="I98" i="17" s="1"/>
  <c r="J95" i="17" s="1"/>
  <c r="J98" i="17" s="1"/>
  <c r="K95" i="17" s="1"/>
  <c r="K98" i="17" s="1"/>
  <c r="L95" i="17" s="1"/>
  <c r="L98" i="17" s="1"/>
  <c r="M95" i="17" s="1"/>
  <c r="BY90" i="1"/>
  <c r="BA90" i="1"/>
  <c r="AX65" i="1"/>
  <c r="AX66" i="1" s="1"/>
  <c r="BG65" i="1"/>
  <c r="BG66" i="1" s="1"/>
  <c r="BD65" i="1"/>
  <c r="BD66" i="1" s="1"/>
  <c r="CB90" i="1"/>
  <c r="BS90" i="1"/>
  <c r="AU90" i="1"/>
  <c r="BV90" i="1"/>
  <c r="BJ90" i="1"/>
  <c r="BP90" i="1"/>
  <c r="BM65" i="1"/>
  <c r="BM66" i="1" s="1"/>
  <c r="AF65" i="1"/>
  <c r="AF66" i="1" s="1"/>
  <c r="AM90" i="1"/>
  <c r="AM99" i="1" s="1"/>
  <c r="AM105" i="1" s="1"/>
  <c r="AM106" i="1" s="1"/>
  <c r="F65" i="1"/>
  <c r="F66" i="1" s="1"/>
  <c r="F91" i="1"/>
  <c r="C42" i="1"/>
  <c r="AD65" i="1"/>
  <c r="AD66" i="1" s="1"/>
  <c r="U90" i="1"/>
  <c r="X65" i="1"/>
  <c r="X66" i="1" s="1"/>
  <c r="AA90" i="1"/>
  <c r="AG90" i="1"/>
  <c r="L90" i="1"/>
  <c r="Q90" i="1"/>
  <c r="O90" i="1"/>
  <c r="AC90" i="1"/>
  <c r="W65" i="1"/>
  <c r="W66" i="1" s="1"/>
  <c r="AR65" i="1"/>
  <c r="AR66" i="1" s="1"/>
  <c r="AL90" i="1"/>
  <c r="AJ90" i="1"/>
  <c r="I65" i="1"/>
  <c r="I66" i="1" s="1"/>
  <c r="H90" i="1"/>
  <c r="T90" i="1"/>
  <c r="T99" i="1" s="1"/>
  <c r="T105" i="1" s="1"/>
  <c r="T106" i="1" s="1"/>
  <c r="AP90" i="1"/>
  <c r="AP99" i="1" s="1"/>
  <c r="AP105" i="1" s="1"/>
  <c r="AP106" i="1" s="1"/>
  <c r="AP65" i="1"/>
  <c r="AP66" i="1" s="1"/>
  <c r="N65" i="1"/>
  <c r="N66" i="1" s="1"/>
  <c r="N90" i="1"/>
  <c r="N99" i="1" s="1"/>
  <c r="N105" i="1" s="1"/>
  <c r="N106" i="1" s="1"/>
  <c r="AI65" i="1"/>
  <c r="AI66" i="1" s="1"/>
  <c r="AI90" i="1"/>
  <c r="AI99" i="1" s="1"/>
  <c r="AI105" i="1" s="1"/>
  <c r="AI106" i="1" s="1"/>
  <c r="AD91" i="1"/>
  <c r="AD100" i="1"/>
  <c r="AO90" i="1"/>
  <c r="AO99" i="1" s="1"/>
  <c r="AO105" i="1" s="1"/>
  <c r="AO106" i="1" s="1"/>
  <c r="AO65" i="1"/>
  <c r="AO66" i="1" s="1"/>
  <c r="E90" i="1"/>
  <c r="E99" i="1" s="1"/>
  <c r="E105" i="1" s="1"/>
  <c r="E106" i="1" s="1"/>
  <c r="E65" i="1"/>
  <c r="E66" i="1" s="1"/>
  <c r="F100" i="1"/>
  <c r="K90" i="1"/>
  <c r="K99" i="1" s="1"/>
  <c r="K105" i="1" s="1"/>
  <c r="K106" i="1" s="1"/>
  <c r="K65" i="1"/>
  <c r="K66" i="1" s="1"/>
  <c r="X100" i="1"/>
  <c r="X91" i="1"/>
  <c r="AF100" i="1"/>
  <c r="AF91" i="1"/>
  <c r="R100" i="1"/>
  <c r="R91" i="1"/>
  <c r="Z90" i="1"/>
  <c r="Z99" i="1" s="1"/>
  <c r="Z105" i="1" s="1"/>
  <c r="Z106" i="1" s="1"/>
  <c r="Z65" i="1"/>
  <c r="Z66" i="1" s="1"/>
  <c r="I100" i="1"/>
  <c r="I91" i="1"/>
  <c r="W100" i="1"/>
  <c r="W91" i="1"/>
  <c r="D115" i="17" l="1"/>
  <c r="D116" i="17" s="1"/>
  <c r="AG92" i="17"/>
  <c r="M98" i="17"/>
  <c r="N95" i="17" s="1"/>
  <c r="N98" i="17" s="1"/>
  <c r="O95" i="17" s="1"/>
  <c r="O98" i="17" s="1"/>
  <c r="P95" i="17" s="1"/>
  <c r="P98" i="17" s="1"/>
  <c r="Q95" i="17" s="1"/>
  <c r="Q98" i="17" s="1"/>
  <c r="R95" i="17" s="1"/>
  <c r="R98" i="17" s="1"/>
  <c r="S95" i="17" s="1"/>
  <c r="S98" i="17" s="1"/>
  <c r="T95" i="17" s="1"/>
  <c r="T98" i="17" s="1"/>
  <c r="U95" i="17" s="1"/>
  <c r="U98" i="17" s="1"/>
  <c r="V95" i="17" s="1"/>
  <c r="V98" i="17" s="1"/>
  <c r="W95" i="17" s="1"/>
  <c r="W98" i="17" s="1"/>
  <c r="X95" i="17" s="1"/>
  <c r="X98" i="17" s="1"/>
  <c r="Y95" i="17" s="1"/>
  <c r="Y98" i="17" s="1"/>
  <c r="Z95" i="17" s="1"/>
  <c r="Z98" i="17" s="1"/>
  <c r="AA95" i="17" s="1"/>
  <c r="AA98" i="17" s="1"/>
  <c r="AB95" i="17" s="1"/>
  <c r="AB98" i="17" s="1"/>
  <c r="BA65" i="1"/>
  <c r="BA66" i="1" s="1"/>
  <c r="BJ65" i="1"/>
  <c r="BJ66" i="1" s="1"/>
  <c r="CB65" i="1"/>
  <c r="CB66" i="1" s="1"/>
  <c r="BV65" i="1"/>
  <c r="BV66" i="1" s="1"/>
  <c r="BD90" i="1"/>
  <c r="BD91" i="1" s="1"/>
  <c r="BY65" i="1"/>
  <c r="BY66" i="1" s="1"/>
  <c r="BP65" i="1"/>
  <c r="BP66" i="1" s="1"/>
  <c r="BG90" i="1"/>
  <c r="BG99" i="1" s="1"/>
  <c r="BS65" i="1"/>
  <c r="BS66" i="1" s="1"/>
  <c r="AX90" i="1"/>
  <c r="AX91" i="1" s="1"/>
  <c r="AM100" i="1"/>
  <c r="AM91" i="1"/>
  <c r="BM90" i="1"/>
  <c r="BM91" i="1" s="1"/>
  <c r="AU65" i="1"/>
  <c r="AU66" i="1" s="1"/>
  <c r="BS91" i="1"/>
  <c r="BS99" i="1"/>
  <c r="BJ99" i="1"/>
  <c r="BJ91" i="1"/>
  <c r="CB99" i="1"/>
  <c r="CB91" i="1"/>
  <c r="BP99" i="1"/>
  <c r="BP91" i="1"/>
  <c r="BV99" i="1"/>
  <c r="BV91" i="1"/>
  <c r="BY91" i="1"/>
  <c r="BY99" i="1"/>
  <c r="BA99" i="1"/>
  <c r="BA91" i="1"/>
  <c r="AU91" i="1"/>
  <c r="AU99" i="1"/>
  <c r="AL99" i="1"/>
  <c r="AA99" i="1"/>
  <c r="H99" i="1"/>
  <c r="U99" i="1"/>
  <c r="AJ91" i="1"/>
  <c r="AJ99" i="1"/>
  <c r="AJ105" i="1" s="1"/>
  <c r="AJ106" i="1" s="1"/>
  <c r="AG99" i="1"/>
  <c r="AC99" i="1"/>
  <c r="O99" i="1"/>
  <c r="O105" i="1" s="1"/>
  <c r="O106" i="1" s="1"/>
  <c r="Q99" i="1"/>
  <c r="L99" i="1"/>
  <c r="L105" i="1" s="1"/>
  <c r="L106" i="1" s="1"/>
  <c r="AA91" i="1"/>
  <c r="U91" i="1"/>
  <c r="O91" i="1"/>
  <c r="Q91" i="1"/>
  <c r="L91" i="1"/>
  <c r="AG91" i="1"/>
  <c r="AC91" i="1"/>
  <c r="H91" i="1"/>
  <c r="AR90" i="1"/>
  <c r="AL91" i="1"/>
  <c r="T65" i="1"/>
  <c r="T66" i="1" s="1"/>
  <c r="AP91" i="1"/>
  <c r="AP100" i="1"/>
  <c r="AO100" i="1"/>
  <c r="AO91" i="1"/>
  <c r="AI91" i="1"/>
  <c r="AI100" i="1"/>
  <c r="T100" i="1"/>
  <c r="T91" i="1"/>
  <c r="N100" i="1"/>
  <c r="N91" i="1"/>
  <c r="Z91" i="1"/>
  <c r="Z100" i="1"/>
  <c r="K91" i="1"/>
  <c r="K100" i="1"/>
  <c r="E100" i="1"/>
  <c r="E91" i="1"/>
  <c r="BG91" i="1" l="1"/>
  <c r="BD99" i="1"/>
  <c r="BD105" i="1" s="1"/>
  <c r="BD106" i="1" s="1"/>
  <c r="AX99" i="1"/>
  <c r="AX100" i="1" s="1"/>
  <c r="BM99" i="1"/>
  <c r="BM105" i="1" s="1"/>
  <c r="BM106" i="1" s="1"/>
  <c r="CB100" i="1"/>
  <c r="CB105" i="1"/>
  <c r="CB106" i="1" s="1"/>
  <c r="BY100" i="1"/>
  <c r="BY105" i="1"/>
  <c r="BY106" i="1" s="1"/>
  <c r="BJ100" i="1"/>
  <c r="BJ105" i="1"/>
  <c r="BJ106" i="1" s="1"/>
  <c r="AU105" i="1"/>
  <c r="AU106" i="1" s="1"/>
  <c r="AU100" i="1"/>
  <c r="BS100" i="1"/>
  <c r="BS105" i="1"/>
  <c r="BS106" i="1" s="1"/>
  <c r="BV105" i="1"/>
  <c r="BV106" i="1" s="1"/>
  <c r="BV100" i="1"/>
  <c r="BA100" i="1"/>
  <c r="BA105" i="1"/>
  <c r="BA106" i="1" s="1"/>
  <c r="BP105" i="1"/>
  <c r="BP106" i="1" s="1"/>
  <c r="BP100" i="1"/>
  <c r="BG105" i="1"/>
  <c r="BG106" i="1" s="1"/>
  <c r="BG100" i="1"/>
  <c r="AJ100" i="1"/>
  <c r="U100" i="1"/>
  <c r="U105" i="1"/>
  <c r="U106" i="1" s="1"/>
  <c r="AG100" i="1"/>
  <c r="AG105" i="1"/>
  <c r="AG106" i="1" s="1"/>
  <c r="L100" i="1"/>
  <c r="O100" i="1"/>
  <c r="H100" i="1"/>
  <c r="H105" i="1"/>
  <c r="H106" i="1" s="1"/>
  <c r="Q100" i="1"/>
  <c r="Q105" i="1"/>
  <c r="Q106" i="1" s="1"/>
  <c r="AA100" i="1"/>
  <c r="AA105" i="1"/>
  <c r="AA106" i="1" s="1"/>
  <c r="AC100" i="1"/>
  <c r="AC105" i="1"/>
  <c r="AC106" i="1" s="1"/>
  <c r="AL100" i="1"/>
  <c r="AL105" i="1"/>
  <c r="AL106" i="1" s="1"/>
  <c r="AR99" i="1"/>
  <c r="AH86" i="17" s="1"/>
  <c r="AR91" i="1"/>
  <c r="AH92" i="17" l="1"/>
  <c r="BD100" i="1"/>
  <c r="AX105" i="1"/>
  <c r="AX106" i="1" s="1"/>
  <c r="BM100" i="1"/>
  <c r="AR100" i="1"/>
  <c r="AR105" i="1"/>
  <c r="AR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Colm Sheehan</author>
  </authors>
  <commentList>
    <comment ref="C5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100k reduction form hotel survey</t>
        </r>
      </text>
    </comment>
    <comment ref="C5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20% reduction</t>
        </r>
      </text>
    </comment>
    <comment ref="C5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10% reduction</t>
        </r>
      </text>
    </comment>
    <comment ref="C5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20% reduction</t>
        </r>
      </text>
    </comment>
    <comment ref="C6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10% reduction</t>
        </r>
      </text>
    </comment>
    <comment ref="C6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20% reduction</t>
        </r>
      </text>
    </comment>
  </commentList>
</comments>
</file>

<file path=xl/sharedStrings.xml><?xml version="1.0" encoding="utf-8"?>
<sst xmlns="http://schemas.openxmlformats.org/spreadsheetml/2006/main" count="811" uniqueCount="301">
  <si>
    <t>Rooms</t>
  </si>
  <si>
    <t>Revenue</t>
  </si>
  <si>
    <t xml:space="preserve">Food </t>
  </si>
  <si>
    <t>Beverage</t>
  </si>
  <si>
    <t>Total Sales</t>
  </si>
  <si>
    <t>Departmental Costs</t>
  </si>
  <si>
    <t>Rooms - Cost of Sales (Comm)</t>
  </si>
  <si>
    <t>Rooms - Other Expenses</t>
  </si>
  <si>
    <t>Food and Beverage</t>
  </si>
  <si>
    <t>F&amp;B - Other expenses</t>
  </si>
  <si>
    <t>C&amp;B - Other expenses</t>
  </si>
  <si>
    <r>
      <rPr>
        <b/>
        <sz val="10"/>
        <rFont val="Arial"/>
        <family val="2"/>
      </rPr>
      <t>MOD</t>
    </r>
    <r>
      <rPr>
        <sz val="10"/>
        <rFont val="Arial"/>
        <family val="2"/>
      </rPr>
      <t xml:space="preserve"> Departmental Costs</t>
    </r>
  </si>
  <si>
    <t>MOD - Cost of Sales</t>
  </si>
  <si>
    <t>MOD - Other Expenses</t>
  </si>
  <si>
    <t>Total Departmental Costs</t>
  </si>
  <si>
    <t>Departmental Profit</t>
  </si>
  <si>
    <t>F&amp;B and C&amp;B</t>
  </si>
  <si>
    <t xml:space="preserve">Other </t>
  </si>
  <si>
    <t>Total Departmental Profit</t>
  </si>
  <si>
    <t>Undistributed Expenses</t>
  </si>
  <si>
    <t>Admin and General</t>
  </si>
  <si>
    <t>Sales and Marketing</t>
  </si>
  <si>
    <t>Repairs and Maintenance</t>
  </si>
  <si>
    <t>Utilities</t>
  </si>
  <si>
    <t>Total Undistributed Expenses</t>
  </si>
  <si>
    <t>Gross Operating Profit</t>
  </si>
  <si>
    <t>GOP %</t>
  </si>
  <si>
    <t>Fixed Costs</t>
  </si>
  <si>
    <t xml:space="preserve">Insurance </t>
  </si>
  <si>
    <t xml:space="preserve">Rates </t>
  </si>
  <si>
    <t>Other</t>
  </si>
  <si>
    <t>Total Fixed Costs</t>
  </si>
  <si>
    <t>EBITDA</t>
  </si>
  <si>
    <t xml:space="preserve">EBITDA % </t>
  </si>
  <si>
    <t>Total</t>
  </si>
  <si>
    <t>Rooms Revenue</t>
  </si>
  <si>
    <t>Periods</t>
  </si>
  <si>
    <t>Monthly Weightings</t>
  </si>
  <si>
    <t>F&amp;B Revenue</t>
  </si>
  <si>
    <t>Other Revenue</t>
  </si>
  <si>
    <t>Annual</t>
  </si>
  <si>
    <t>Normalised</t>
  </si>
  <si>
    <t>Flexor</t>
  </si>
  <si>
    <t>Adjusted</t>
  </si>
  <si>
    <t>Trading as a % of Normalised</t>
  </si>
  <si>
    <t>% of revenue</t>
  </si>
  <si>
    <t>Fixed Cost</t>
  </si>
  <si>
    <t>F&amp;B - Payroll (Variable)</t>
  </si>
  <si>
    <t>F&amp;B - Payroll (Fixed)</t>
  </si>
  <si>
    <t>MOD - Payroll (Variable)</t>
  </si>
  <si>
    <t>MOD - Payroll (Fixed)</t>
  </si>
  <si>
    <t>A&amp;G - Payroll (Variable)</t>
  </si>
  <si>
    <t>A&amp;G - Payroll (Fixed)</t>
  </si>
  <si>
    <t>S&amp;M - Payroll (Variable)</t>
  </si>
  <si>
    <t>S&amp;M - Payroll (Fixed)</t>
  </si>
  <si>
    <t>R&amp;M - Payroll (Variable)</t>
  </si>
  <si>
    <t>R&amp;M - Payroll (Fixed)</t>
  </si>
  <si>
    <t>Utilities (Variable)</t>
  </si>
  <si>
    <t>Utilities (Fixed)</t>
  </si>
  <si>
    <t>P&amp;L</t>
  </si>
  <si>
    <t>Scenario</t>
  </si>
  <si>
    <t>MOD Departmental Costs</t>
  </si>
  <si>
    <t>Exceptional Costs</t>
  </si>
  <si>
    <t>Pre-Opening Costs</t>
  </si>
  <si>
    <t>Cumulative Cashflow</t>
  </si>
  <si>
    <t>KPI Analysis</t>
  </si>
  <si>
    <t>Payroll Costs - Fixed</t>
  </si>
  <si>
    <t>Payroll Costs - Variable</t>
  </si>
  <si>
    <t>Variable</t>
  </si>
  <si>
    <t>Fixed</t>
  </si>
  <si>
    <t>Total Payroll</t>
  </si>
  <si>
    <t>Payroll %</t>
  </si>
  <si>
    <t>Departmental Profit %</t>
  </si>
  <si>
    <t>EBITDA %</t>
  </si>
  <si>
    <t>Peak Cash Burn €</t>
  </si>
  <si>
    <t>Peak Cash Burn Month</t>
  </si>
  <si>
    <t>Monthly Cashflow (EBITDA)</t>
  </si>
  <si>
    <t>F&amp;B %</t>
  </si>
  <si>
    <t>MOD Income</t>
  </si>
  <si>
    <t>Other 1</t>
  </si>
  <si>
    <t>Other 2</t>
  </si>
  <si>
    <t>Other 3</t>
  </si>
  <si>
    <t>Other 1 - Cost of Sales</t>
  </si>
  <si>
    <t>Other 1 - Payroll (Variable)</t>
  </si>
  <si>
    <t>Other 1 - Payroll (Fixed)</t>
  </si>
  <si>
    <t>Other 1 - Other Expenses</t>
  </si>
  <si>
    <t>Other 2 - Cost of Sales</t>
  </si>
  <si>
    <t>Other 2 - Payroll (Variable)</t>
  </si>
  <si>
    <t>Other 2 - Payroll (Fixed)</t>
  </si>
  <si>
    <t>Other 2 - Other Expenses</t>
  </si>
  <si>
    <t>Other 3 - Cost of Sales</t>
  </si>
  <si>
    <t>Other 3 - Payroll (Variable)</t>
  </si>
  <si>
    <t>Other 3 - Payroll (Fixed)</t>
  </si>
  <si>
    <t>Other 3 - Other Expenses</t>
  </si>
  <si>
    <t xml:space="preserve">Other 1 </t>
  </si>
  <si>
    <t>EBITDA after Exceptionals</t>
  </si>
  <si>
    <t>A&amp;G - Other Expenses (Variable)</t>
  </si>
  <si>
    <t>A&amp;G - Other Expenses (Fixed)</t>
  </si>
  <si>
    <t>S&amp;M - Other Expenses (Variable)</t>
  </si>
  <si>
    <t>S&amp;M - Other Expenses (Fixed)</t>
  </si>
  <si>
    <t>R&amp;M - Other Expenses (Variable)</t>
  </si>
  <si>
    <t>R&amp;M - Other Expenses (Fixed)</t>
  </si>
  <si>
    <t>Pre-Opening</t>
  </si>
  <si>
    <t>Pre-Opening/Ramp Up</t>
  </si>
  <si>
    <t>Days Open for Trading</t>
  </si>
  <si>
    <t>Revenues</t>
  </si>
  <si>
    <t>Basis of cost allocation</t>
  </si>
  <si>
    <t>% of F&amp;B revenue</t>
  </si>
  <si>
    <t>% of MOD revenue</t>
  </si>
  <si>
    <t>Fixed Monthly</t>
  </si>
  <si>
    <t>Fixed Monthly (if open)</t>
  </si>
  <si>
    <t>Normalised Trading post-COVID (Annual)</t>
  </si>
  <si>
    <t>Stage</t>
  </si>
  <si>
    <t>Closed</t>
  </si>
  <si>
    <t>Status of Trading</t>
  </si>
  <si>
    <t>Food Revenue</t>
  </si>
  <si>
    <t>Beverage Revenue</t>
  </si>
  <si>
    <t>Normalised Revenues</t>
  </si>
  <si>
    <t>Month of Pre-Opening (Assume first day of month)</t>
  </si>
  <si>
    <t>Days Required to Pre-Open (Preparation)</t>
  </si>
  <si>
    <t>No. of staff</t>
  </si>
  <si>
    <t>Hourly Rate</t>
  </si>
  <si>
    <t>Cost of Sales</t>
  </si>
  <si>
    <t>Other Expenses</t>
  </si>
  <si>
    <t>Total Payroll Cost for Pre-Op Period</t>
  </si>
  <si>
    <t>Comment</t>
  </si>
  <si>
    <t>€</t>
  </si>
  <si>
    <t>Total Other Expenses</t>
  </si>
  <si>
    <t>Annual Cost</t>
  </si>
  <si>
    <t>Cost apportioned to Pre-Op period</t>
  </si>
  <si>
    <t>Pre-Opening Exceptional Costs</t>
  </si>
  <si>
    <t>Payment of Creditors</t>
  </si>
  <si>
    <t>Once-Off Costs</t>
  </si>
  <si>
    <t>COVID-19 Signage</t>
  </si>
  <si>
    <t>COVID-19 related Reconfigurations</t>
  </si>
  <si>
    <t>Industrial Cleaning</t>
  </si>
  <si>
    <t>Credit Card Commissions</t>
  </si>
  <si>
    <t>Marketing Re-Opening/Advertising</t>
  </si>
  <si>
    <t>Total Creditor Payments</t>
  </si>
  <si>
    <t>Summary</t>
  </si>
  <si>
    <t>Total Cost of Sales (future sales)</t>
  </si>
  <si>
    <t>Total Once-Off Costs</t>
  </si>
  <si>
    <t>Total Pre-Opening Costs</t>
  </si>
  <si>
    <t>Food - Cost of Sales</t>
  </si>
  <si>
    <t>Beverage - Cost of Sales</t>
  </si>
  <si>
    <t>Position</t>
  </si>
  <si>
    <t>PRSI</t>
  </si>
  <si>
    <t>Hours Required (total for all staff)</t>
  </si>
  <si>
    <t>Wait Staff</t>
  </si>
  <si>
    <t>Bar Staff</t>
  </si>
  <si>
    <t>GM</t>
  </si>
  <si>
    <t>HR</t>
  </si>
  <si>
    <t>Accounting</t>
  </si>
  <si>
    <t>Sales Manager</t>
  </si>
  <si>
    <t>Sales Staff</t>
  </si>
  <si>
    <t>Repairs and Maintenance Mgr</t>
  </si>
  <si>
    <t>Repairs and Maintenance Staff</t>
  </si>
  <si>
    <t>Food Revenue (% of normalised)</t>
  </si>
  <si>
    <t>Beverage Revenue (% of normalised)</t>
  </si>
  <si>
    <r>
      <rPr>
        <b/>
        <sz val="11"/>
        <rFont val="Arial"/>
        <family val="2"/>
      </rPr>
      <t>MOD</t>
    </r>
    <r>
      <rPr>
        <sz val="11"/>
        <rFont val="Arial"/>
        <family val="2"/>
      </rPr>
      <t xml:space="preserve"> Departmental Costs</t>
    </r>
  </si>
  <si>
    <t>Opening Bank Balance</t>
  </si>
  <si>
    <t>EBITDA in Month</t>
  </si>
  <si>
    <t>Closing Bank Balance</t>
  </si>
  <si>
    <t>Opening Bank Balance 1st March 2020</t>
  </si>
  <si>
    <t>F&amp;B Suppliers (Legacy Debt)</t>
  </si>
  <si>
    <t>Revenue (if payment plan to clear arrears)</t>
  </si>
  <si>
    <t>Fully Open</t>
  </si>
  <si>
    <t>Creditor Repayment Plans</t>
  </si>
  <si>
    <t>Creditor 1</t>
  </si>
  <si>
    <t>Creditor 2</t>
  </si>
  <si>
    <t>Creditor 3</t>
  </si>
  <si>
    <t>Creditor 4</t>
  </si>
  <si>
    <t>Creditor 5</t>
  </si>
  <si>
    <t>Creditor Name</t>
  </si>
  <si>
    <t>Total Liability</t>
  </si>
  <si>
    <t>REPAYMENT SCHEDULE</t>
  </si>
  <si>
    <t xml:space="preserve">O/S Balance </t>
  </si>
  <si>
    <t>Non-EBITDA Cashflows</t>
  </si>
  <si>
    <t>Creditor Repayment Plan</t>
  </si>
  <si>
    <t>Total Forecast F&amp;B Payroll</t>
  </si>
  <si>
    <t>Total Forecast Fixed F&amp;B Payroll</t>
  </si>
  <si>
    <t>Total Forecast Variable F&amp;B Payroll (balancing figure)</t>
  </si>
  <si>
    <t>Forecast Utilities Cost (Annual)</t>
  </si>
  <si>
    <t>Total Forecast MOD Payroll</t>
  </si>
  <si>
    <t>Total Forecast Fixed MOD Payroll</t>
  </si>
  <si>
    <t>Total Forecast Variable MOD Payroll (balancing figure)</t>
  </si>
  <si>
    <t>Total Forecast Variable MOD Payroll (% of revenue)</t>
  </si>
  <si>
    <t>Total Forecast Variable F&amp;B Payroll (% of revenue)</t>
  </si>
  <si>
    <t>Forecast Food and Beverage Revenue (normal trading)</t>
  </si>
  <si>
    <t>Total Forecast F&amp;B Payroll %</t>
  </si>
  <si>
    <t>Forecast MOD Revenue (normal trading)</t>
  </si>
  <si>
    <t>Total Forecast MOD Payroll %</t>
  </si>
  <si>
    <t>Forecast Utilities Cost (Annual Fixed)</t>
  </si>
  <si>
    <t>Forecast Utilities Cost (Annual Variable)</t>
  </si>
  <si>
    <t>Breakeven</t>
  </si>
  <si>
    <t>Contribution</t>
  </si>
  <si>
    <t>Contribution %</t>
  </si>
  <si>
    <t>Total Variable Costs</t>
  </si>
  <si>
    <r>
      <t>Breakeven</t>
    </r>
    <r>
      <rPr>
        <b/>
        <sz val="11"/>
        <color theme="1"/>
        <rFont val="Calibri"/>
        <family val="2"/>
        <scheme val="minor"/>
      </rPr>
      <t xml:space="preserve"> (does not include preopening)</t>
    </r>
  </si>
  <si>
    <t>Holiday Pay</t>
  </si>
  <si>
    <t>Other 1 Revenue</t>
  </si>
  <si>
    <t>Other 1 Revenue (% of normalised)</t>
  </si>
  <si>
    <t>Forecast Other 1 Revenue (normal trading)</t>
  </si>
  <si>
    <t>Total Forecast Other 1 Payroll %</t>
  </si>
  <si>
    <t>Total Forecast Other 1 Payroll</t>
  </si>
  <si>
    <t>Total Forecast Fixed Other 1 Payroll</t>
  </si>
  <si>
    <t>Total Forecast Variable Other 1 Payroll (balancing figure)</t>
  </si>
  <si>
    <t>Total Forecast Variable Other 1 Payroll (% of revenue)</t>
  </si>
  <si>
    <t>Food - # customers per day</t>
  </si>
  <si>
    <t>Average Spend</t>
  </si>
  <si>
    <t>Adjusted Food Revenue</t>
  </si>
  <si>
    <t>Beverage - # customers per day</t>
  </si>
  <si>
    <t>Adjusted Beverage Revenue</t>
  </si>
  <si>
    <t>Average Hire Rate</t>
  </si>
  <si>
    <t>Adjusted Other 1 Revenue</t>
  </si>
  <si>
    <t>Functions &amp; Events</t>
  </si>
  <si>
    <t>Fuctions &amp; Events Revenue</t>
  </si>
  <si>
    <t>Fuctions &amp; Events Revenue (% of normalised)</t>
  </si>
  <si>
    <t>Adjusted Fuctions &amp; Events Revenue</t>
  </si>
  <si>
    <t>Functions &amp; Events - Other expenses</t>
  </si>
  <si>
    <t>Donations &amp; Sponsorship (D&amp;S)</t>
  </si>
  <si>
    <t>D&amp;S Revenue (% of normalised)</t>
  </si>
  <si>
    <t>Adjusted D&amp;S Revenue</t>
  </si>
  <si>
    <t>Admissions - # customers per day</t>
  </si>
  <si>
    <t>Admissions Revenue</t>
  </si>
  <si>
    <t>Admissions Revenue (% of normalised)</t>
  </si>
  <si>
    <t>Adjusted Admissions Revenue</t>
  </si>
  <si>
    <t>Grants</t>
  </si>
  <si>
    <t>Grants Revenue (% of normalised)</t>
  </si>
  <si>
    <t>Grants Revenue</t>
  </si>
  <si>
    <t>Adjusted Grants Revenue</t>
  </si>
  <si>
    <t>Admissions Price</t>
  </si>
  <si>
    <t>Retail - Total Customers per day</t>
  </si>
  <si>
    <t>Retail - Conversion of Total Customers</t>
  </si>
  <si>
    <t xml:space="preserve">Average Retail Spend </t>
  </si>
  <si>
    <t>Retail - Customer Conversion</t>
  </si>
  <si>
    <t>Retail Revenue</t>
  </si>
  <si>
    <t>Retail Revenue (% of normalised)</t>
  </si>
  <si>
    <t>Adjusted Retail Revenue</t>
  </si>
  <si>
    <t xml:space="preserve">Admissions </t>
  </si>
  <si>
    <t>Retail</t>
  </si>
  <si>
    <t>Admissions</t>
  </si>
  <si>
    <t>Admissions - Cost of Sales (Comm)</t>
  </si>
  <si>
    <t>Admissions - Payroll (Variable)</t>
  </si>
  <si>
    <t>Admissions - Payroll (Fixed)</t>
  </si>
  <si>
    <t>Admissions - Other Expenses</t>
  </si>
  <si>
    <t>per ticket sold</t>
  </si>
  <si>
    <t>Forecast Admissions Revenue (normal trading)</t>
  </si>
  <si>
    <t>Total Forecast Admissions Payroll %</t>
  </si>
  <si>
    <t>Total Forecast Admissions Payroll</t>
  </si>
  <si>
    <t>Total Forecast Fixed Admissions Payroll</t>
  </si>
  <si>
    <t>Total Forecast Variable Admissions Payroll (balancing figure)</t>
  </si>
  <si>
    <t>Total Forecast Variable Admissions Payroll (% of revenue)</t>
  </si>
  <si>
    <t>Forecast Retail Revenue (normal trading)</t>
  </si>
  <si>
    <t>Total Forecast Retail Payroll %</t>
  </si>
  <si>
    <t>Total Forecast Retail Payroll</t>
  </si>
  <si>
    <t>Total Forecast Fixed Retail Payroll</t>
  </si>
  <si>
    <t>Total Forecast Variable Retail Payroll (balancing figure)</t>
  </si>
  <si>
    <t>Total Forecast Variable Retail Payroll (% of revenue)</t>
  </si>
  <si>
    <t>Retail - Cost of Sales (Comm)</t>
  </si>
  <si>
    <t>Retail - Payroll (Variable)</t>
  </si>
  <si>
    <t>Retail - Payroll (Fixed)</t>
  </si>
  <si>
    <t>Retail - Other Expenses</t>
  </si>
  <si>
    <t>Donations &amp; Sponsorship Income</t>
  </si>
  <si>
    <t>D&amp;S &amp; Grants</t>
  </si>
  <si>
    <r>
      <t xml:space="preserve">Pre Opening and Ramp Up Calculation Template
</t>
    </r>
    <r>
      <rPr>
        <b/>
        <sz val="16"/>
        <color theme="1"/>
        <rFont val="Calibri"/>
        <family val="2"/>
        <scheme val="minor"/>
      </rPr>
      <t>Designed in partnership with Crowe</t>
    </r>
  </si>
  <si>
    <t>Reception Staff 1</t>
  </si>
  <si>
    <t>Reception Staff 2</t>
  </si>
  <si>
    <t>Reception Staff 3</t>
  </si>
  <si>
    <t>Reception Staff 4</t>
  </si>
  <si>
    <t>Reception Manager</t>
  </si>
  <si>
    <t>Kitchen 1</t>
  </si>
  <si>
    <t>Kitchen 2</t>
  </si>
  <si>
    <t>Kitchen 3</t>
  </si>
  <si>
    <t>Outsourced Cleaning</t>
  </si>
  <si>
    <t>Other (Legacy Debt)</t>
  </si>
  <si>
    <t>Departmental Cost</t>
  </si>
  <si>
    <t>MOD Departmental Cost</t>
  </si>
  <si>
    <t>Total Departmental Cost</t>
  </si>
  <si>
    <t>Total Fixed Cost</t>
  </si>
  <si>
    <t>Exceptional Cost</t>
  </si>
  <si>
    <t>Total Pre-Opening Exceptional Cost</t>
  </si>
  <si>
    <t>Retail Staff 1</t>
  </si>
  <si>
    <t>Retail Staff 2</t>
  </si>
  <si>
    <t>Retail Staff 3</t>
  </si>
  <si>
    <t>Retail Staff 4</t>
  </si>
  <si>
    <t>Retail Manager</t>
  </si>
  <si>
    <t>Retail - Cost of Sales</t>
  </si>
  <si>
    <t>A&amp;G - Payroll (Var)</t>
  </si>
  <si>
    <t>Other 1 - Payroll (Fix)</t>
  </si>
  <si>
    <t>Other 1 - Payroll (Var)</t>
  </si>
  <si>
    <t>Admissions %</t>
  </si>
  <si>
    <t>Retail %</t>
  </si>
  <si>
    <r>
      <t xml:space="preserve">Trading Inputs Template
</t>
    </r>
    <r>
      <rPr>
        <b/>
        <sz val="16"/>
        <color theme="1"/>
        <rFont val="Calibri"/>
        <family val="2"/>
        <scheme val="minor"/>
      </rPr>
      <t>Designed in partnership with Crowe</t>
    </r>
  </si>
  <si>
    <r>
      <t xml:space="preserve">Detailed Monthly P&amp;L Analysis
</t>
    </r>
    <r>
      <rPr>
        <b/>
        <sz val="16"/>
        <color theme="1"/>
        <rFont val="Calibri"/>
        <family val="2"/>
        <scheme val="minor"/>
      </rPr>
      <t>Designed in partnership with Crowe</t>
    </r>
  </si>
  <si>
    <t>Name</t>
  </si>
  <si>
    <t>April 2020 Utilities Cost (business closed)</t>
  </si>
  <si>
    <t>April 2019 Utilities Cost (business open)</t>
  </si>
  <si>
    <t>Costs - NB insert your full year cost forecast in Column D based on the assumption that the business is open for the full year in a post-COVID landscape. The model will then allcoate the costs based on the cost allocation in Column C</t>
  </si>
  <si>
    <t xml:space="preserve">Stock needed for: </t>
  </si>
  <si>
    <t>Fuctions &amp; Events (C&amp;B) - # events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</si>
</sst>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.0;\(&quot;€&quot;#,##0.0\);\-"/>
    <numFmt numFmtId="167" formatCode="&quot;€&quot;#,##0,&quot;k&quot;;\(&quot;€&quot;#,&quot;k&quot;\);"/>
    <numFmt numFmtId="168" formatCode="&quot;€&quot;#,##0,&quot;k&quot;;\(\-#,##0\)\,&quot;k&quot;;\-"/>
    <numFmt numFmtId="169" formatCode="_-[$€-2]\ * #,##0_-;\-[$€-2]\ * #,##0_-;_-[$€-2]\ * &quot;-&quot;??_-;_-@_-"/>
    <numFmt numFmtId="170" formatCode="&quot;€&quot;#,##0"/>
    <numFmt numFmtId="171" formatCode="&quot;€&quot;#,##0,&quot;k&quot;;\(&quot;€&quot;#,&quot;k&quot;\);\-"/>
    <numFmt numFmtId="172" formatCode="&quot;€&quot;#,##0.0;\-&quot;€&quot;#,##0.0"/>
    <numFmt numFmtId="173" formatCode="&quot;€&quot;#,##0,&quot;k&quot;;\(&quot;€&quot;#,##0,&quot;k&quot;\);\-"/>
    <numFmt numFmtId="174" formatCode="&quot;€&quot;#,##0.000;\-&quot;€&quot;#,##0.000"/>
    <numFmt numFmtId="175" formatCode="0.0"/>
    <numFmt numFmtId="176" formatCode="&quot;€&quot;#,##0;\(&quot;€&quot;#,##0\);\-"/>
    <numFmt numFmtId="177" formatCode="&quot;€&quot;#,##0.000,&quot;k&quot;;\(&quot;€&quot;#.000,&quot;k&quot;\);\-"/>
    <numFmt numFmtId="178" formatCode="&quot;€&quot;#,##0.000,&quot;k&quot;;\(\-#,##0.000\)\,&quot;k&quot;;\-"/>
    <numFmt numFmtId="179" formatCode="&quot;€&quot;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8"/>
      <name val="Arial"/>
      <family val="2"/>
    </font>
    <font>
      <b/>
      <sz val="10"/>
      <name val="Arial"/>
      <family val="2"/>
    </font>
    <font>
      <sz val="10"/>
      <color theme="8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6" fillId="0" borderId="0" xfId="0" applyFont="1"/>
    <xf numFmtId="0" fontId="7" fillId="0" borderId="0" xfId="0" applyFont="1"/>
    <xf numFmtId="164" fontId="7" fillId="0" borderId="0" xfId="2" applyNumberFormat="1" applyFont="1" applyFill="1" applyBorder="1"/>
    <xf numFmtId="168" fontId="9" fillId="4" borderId="1" xfId="0" applyNumberFormat="1" applyFont="1" applyFill="1" applyBorder="1"/>
    <xf numFmtId="168" fontId="7" fillId="0" borderId="0" xfId="0" applyNumberFormat="1" applyFont="1" applyFill="1" applyBorder="1"/>
    <xf numFmtId="168" fontId="9" fillId="6" borderId="0" xfId="0" applyNumberFormat="1" applyFont="1" applyFill="1" applyBorder="1"/>
    <xf numFmtId="9" fontId="12" fillId="0" borderId="0" xfId="2" applyFont="1" applyFill="1" applyBorder="1"/>
    <xf numFmtId="167" fontId="9" fillId="5" borderId="0" xfId="0" applyNumberFormat="1" applyFont="1" applyFill="1" applyBorder="1"/>
    <xf numFmtId="164" fontId="12" fillId="0" borderId="0" xfId="2" applyNumberFormat="1" applyFont="1" applyFill="1" applyBorder="1"/>
    <xf numFmtId="168" fontId="9" fillId="4" borderId="0" xfId="0" applyNumberFormat="1" applyFont="1" applyFill="1" applyBorder="1"/>
    <xf numFmtId="168" fontId="9" fillId="0" borderId="1" xfId="0" applyNumberFormat="1" applyFont="1" applyBorder="1"/>
    <xf numFmtId="164" fontId="9" fillId="0" borderId="2" xfId="2" applyNumberFormat="1" applyFont="1" applyBorder="1"/>
    <xf numFmtId="9" fontId="7" fillId="0" borderId="0" xfId="2" applyFont="1" applyFill="1" applyBorder="1"/>
    <xf numFmtId="17" fontId="0" fillId="0" borderId="0" xfId="0" applyNumberFormat="1"/>
    <xf numFmtId="0" fontId="3" fillId="0" borderId="0" xfId="0" applyFont="1"/>
    <xf numFmtId="0" fontId="15" fillId="0" borderId="0" xfId="0" applyFont="1"/>
    <xf numFmtId="0" fontId="0" fillId="0" borderId="0" xfId="0" applyFill="1"/>
    <xf numFmtId="171" fontId="7" fillId="0" borderId="0" xfId="0" applyNumberFormat="1" applyFont="1" applyFill="1" applyBorder="1"/>
    <xf numFmtId="171" fontId="7" fillId="5" borderId="0" xfId="0" applyNumberFormat="1" applyFont="1" applyFill="1" applyBorder="1"/>
    <xf numFmtId="172" fontId="7" fillId="0" borderId="0" xfId="0" applyNumberFormat="1" applyFont="1" applyFill="1" applyBorder="1"/>
    <xf numFmtId="9" fontId="0" fillId="0" borderId="0" xfId="2" applyFont="1"/>
    <xf numFmtId="0" fontId="3" fillId="7" borderId="3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wrapText="1"/>
    </xf>
    <xf numFmtId="17" fontId="15" fillId="0" borderId="6" xfId="0" applyNumberFormat="1" applyFont="1" applyBorder="1"/>
    <xf numFmtId="17" fontId="15" fillId="0" borderId="0" xfId="0" applyNumberFormat="1" applyFont="1" applyBorder="1"/>
    <xf numFmtId="17" fontId="15" fillId="0" borderId="7" xfId="0" applyNumberFormat="1" applyFont="1" applyBorder="1"/>
    <xf numFmtId="171" fontId="7" fillId="0" borderId="6" xfId="0" applyNumberFormat="1" applyFont="1" applyFill="1" applyBorder="1"/>
    <xf numFmtId="171" fontId="7" fillId="0" borderId="7" xfId="0" applyNumberFormat="1" applyFont="1" applyFill="1" applyBorder="1"/>
    <xf numFmtId="9" fontId="10" fillId="8" borderId="0" xfId="2" applyFont="1" applyFill="1" applyBorder="1" applyAlignment="1">
      <alignment horizontal="right"/>
    </xf>
    <xf numFmtId="168" fontId="9" fillId="4" borderId="8" xfId="0" applyNumberFormat="1" applyFont="1" applyFill="1" applyBorder="1"/>
    <xf numFmtId="168" fontId="9" fillId="4" borderId="9" xfId="0" applyNumberFormat="1" applyFont="1" applyFill="1" applyBorder="1"/>
    <xf numFmtId="168" fontId="9" fillId="4" borderId="6" xfId="0" applyNumberFormat="1" applyFont="1" applyFill="1" applyBorder="1"/>
    <xf numFmtId="9" fontId="9" fillId="4" borderId="7" xfId="2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71" fontId="7" fillId="5" borderId="6" xfId="0" applyNumberFormat="1" applyFont="1" applyFill="1" applyBorder="1"/>
    <xf numFmtId="171" fontId="7" fillId="5" borderId="7" xfId="0" applyNumberFormat="1" applyFont="1" applyFill="1" applyBorder="1"/>
    <xf numFmtId="168" fontId="9" fillId="6" borderId="6" xfId="0" applyNumberFormat="1" applyFont="1" applyFill="1" applyBorder="1"/>
    <xf numFmtId="168" fontId="9" fillId="6" borderId="7" xfId="0" applyNumberFormat="1" applyFont="1" applyFill="1" applyBorder="1"/>
    <xf numFmtId="168" fontId="9" fillId="4" borderId="7" xfId="0" applyNumberFormat="1" applyFont="1" applyFill="1" applyBorder="1"/>
    <xf numFmtId="164" fontId="12" fillId="0" borderId="6" xfId="2" applyNumberFormat="1" applyFont="1" applyFill="1" applyBorder="1"/>
    <xf numFmtId="164" fontId="12" fillId="0" borderId="7" xfId="2" applyNumberFormat="1" applyFont="1" applyFill="1" applyBorder="1"/>
    <xf numFmtId="9" fontId="12" fillId="0" borderId="6" xfId="2" applyFont="1" applyFill="1" applyBorder="1"/>
    <xf numFmtId="9" fontId="12" fillId="0" borderId="7" xfId="2" applyFont="1" applyFill="1" applyBorder="1"/>
    <xf numFmtId="168" fontId="9" fillId="0" borderId="8" xfId="0" applyNumberFormat="1" applyFont="1" applyBorder="1"/>
    <xf numFmtId="168" fontId="9" fillId="0" borderId="9" xfId="0" applyNumberFormat="1" applyFont="1" applyBorder="1"/>
    <xf numFmtId="164" fontId="9" fillId="0" borderId="10" xfId="2" applyNumberFormat="1" applyFont="1" applyBorder="1"/>
    <xf numFmtId="164" fontId="9" fillId="0" borderId="11" xfId="2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6" xfId="0" applyFont="1" applyBorder="1"/>
    <xf numFmtId="0" fontId="6" fillId="0" borderId="7" xfId="0" applyFont="1" applyBorder="1"/>
    <xf numFmtId="167" fontId="7" fillId="0" borderId="7" xfId="0" applyNumberFormat="1" applyFont="1" applyFill="1" applyBorder="1"/>
    <xf numFmtId="0" fontId="9" fillId="0" borderId="6" xfId="0" applyFont="1" applyFill="1" applyBorder="1"/>
    <xf numFmtId="0" fontId="9" fillId="4" borderId="8" xfId="0" applyFont="1" applyFill="1" applyBorder="1"/>
    <xf numFmtId="0" fontId="9" fillId="4" borderId="6" xfId="0" applyFont="1" applyFill="1" applyBorder="1"/>
    <xf numFmtId="0" fontId="7" fillId="0" borderId="6" xfId="0" applyFont="1" applyFill="1" applyBorder="1"/>
    <xf numFmtId="0" fontId="6" fillId="0" borderId="7" xfId="0" applyFont="1" applyFill="1" applyBorder="1"/>
    <xf numFmtId="0" fontId="9" fillId="5" borderId="6" xfId="0" applyFont="1" applyFill="1" applyBorder="1"/>
    <xf numFmtId="168" fontId="9" fillId="5" borderId="7" xfId="0" applyNumberFormat="1" applyFont="1" applyFill="1" applyBorder="1"/>
    <xf numFmtId="0" fontId="12" fillId="0" borderId="6" xfId="0" applyFont="1" applyFill="1" applyBorder="1"/>
    <xf numFmtId="171" fontId="7" fillId="8" borderId="7" xfId="0" applyNumberFormat="1" applyFont="1" applyFill="1" applyBorder="1"/>
    <xf numFmtId="0" fontId="7" fillId="5" borderId="6" xfId="0" applyFont="1" applyFill="1" applyBorder="1"/>
    <xf numFmtId="0" fontId="9" fillId="6" borderId="6" xfId="0" applyFont="1" applyFill="1" applyBorder="1"/>
    <xf numFmtId="169" fontId="7" fillId="0" borderId="7" xfId="0" applyNumberFormat="1" applyFont="1" applyFill="1" applyBorder="1"/>
    <xf numFmtId="0" fontId="7" fillId="0" borderId="6" xfId="0" applyFont="1" applyBorder="1"/>
    <xf numFmtId="167" fontId="7" fillId="0" borderId="15" xfId="0" applyNumberFormat="1" applyFont="1" applyFill="1" applyBorder="1"/>
    <xf numFmtId="168" fontId="7" fillId="0" borderId="7" xfId="0" applyNumberFormat="1" applyFont="1" applyFill="1" applyBorder="1"/>
    <xf numFmtId="167" fontId="9" fillId="5" borderId="7" xfId="0" applyNumberFormat="1" applyFont="1" applyFill="1" applyBorder="1"/>
    <xf numFmtId="0" fontId="12" fillId="0" borderId="6" xfId="0" applyFont="1" applyBorder="1"/>
    <xf numFmtId="0" fontId="13" fillId="0" borderId="6" xfId="0" applyFont="1" applyBorder="1"/>
    <xf numFmtId="170" fontId="14" fillId="0" borderId="6" xfId="0" applyNumberFormat="1" applyFont="1" applyBorder="1" applyAlignment="1">
      <alignment horizontal="left"/>
    </xf>
    <xf numFmtId="0" fontId="9" fillId="0" borderId="8" xfId="0" applyFont="1" applyBorder="1"/>
    <xf numFmtId="0" fontId="7" fillId="0" borderId="12" xfId="0" applyFont="1" applyBorder="1"/>
    <xf numFmtId="0" fontId="6" fillId="0" borderId="14" xfId="0" applyFont="1" applyBorder="1"/>
    <xf numFmtId="0" fontId="7" fillId="2" borderId="3" xfId="0" applyFont="1" applyFill="1" applyBorder="1"/>
    <xf numFmtId="0" fontId="6" fillId="2" borderId="5" xfId="0" applyFont="1" applyFill="1" applyBorder="1"/>
    <xf numFmtId="0" fontId="17" fillId="2" borderId="16" xfId="0" applyFont="1" applyFill="1" applyBorder="1"/>
    <xf numFmtId="171" fontId="7" fillId="6" borderId="6" xfId="0" applyNumberFormat="1" applyFont="1" applyFill="1" applyBorder="1"/>
    <xf numFmtId="171" fontId="7" fillId="6" borderId="0" xfId="0" applyNumberFormat="1" applyFont="1" applyFill="1" applyBorder="1"/>
    <xf numFmtId="171" fontId="7" fillId="6" borderId="7" xfId="0" applyNumberFormat="1" applyFont="1" applyFill="1" applyBorder="1"/>
    <xf numFmtId="171" fontId="9" fillId="4" borderId="6" xfId="0" applyNumberFormat="1" applyFont="1" applyFill="1" applyBorder="1"/>
    <xf numFmtId="171" fontId="9" fillId="4" borderId="0" xfId="0" applyNumberFormat="1" applyFont="1" applyFill="1" applyBorder="1"/>
    <xf numFmtId="171" fontId="9" fillId="4" borderId="7" xfId="0" applyNumberFormat="1" applyFont="1" applyFill="1" applyBorder="1"/>
    <xf numFmtId="164" fontId="7" fillId="0" borderId="6" xfId="2" applyNumberFormat="1" applyFont="1" applyFill="1" applyBorder="1"/>
    <xf numFmtId="164" fontId="7" fillId="0" borderId="7" xfId="2" applyNumberFormat="1" applyFont="1" applyFill="1" applyBorder="1"/>
    <xf numFmtId="0" fontId="3" fillId="9" borderId="0" xfId="0" applyFont="1" applyFill="1" applyBorder="1" applyAlignment="1">
      <alignment horizontal="center" wrapText="1"/>
    </xf>
    <xf numFmtId="165" fontId="8" fillId="0" borderId="0" xfId="1" applyNumberFormat="1" applyFont="1" applyFill="1" applyBorder="1" applyAlignment="1">
      <alignment horizontal="right"/>
    </xf>
    <xf numFmtId="165" fontId="7" fillId="3" borderId="0" xfId="1" applyNumberFormat="1" applyFont="1" applyFill="1" applyBorder="1" applyAlignment="1">
      <alignment horizontal="right"/>
    </xf>
    <xf numFmtId="166" fontId="10" fillId="8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17" fillId="2" borderId="18" xfId="0" applyFont="1" applyFill="1" applyBorder="1"/>
    <xf numFmtId="0" fontId="4" fillId="2" borderId="6" xfId="0" applyFont="1" applyFill="1" applyBorder="1"/>
    <xf numFmtId="1" fontId="5" fillId="2" borderId="7" xfId="0" applyNumberFormat="1" applyFont="1" applyFill="1" applyBorder="1" applyAlignment="1">
      <alignment horizontal="center"/>
    </xf>
    <xf numFmtId="0" fontId="9" fillId="3" borderId="6" xfId="0" applyFont="1" applyFill="1" applyBorder="1"/>
    <xf numFmtId="165" fontId="7" fillId="3" borderId="7" xfId="1" applyNumberFormat="1" applyFont="1" applyFill="1" applyBorder="1" applyAlignment="1">
      <alignment horizontal="right"/>
    </xf>
    <xf numFmtId="166" fontId="7" fillId="3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166" fontId="7" fillId="0" borderId="14" xfId="0" applyNumberFormat="1" applyFont="1" applyFill="1" applyBorder="1" applyAlignment="1">
      <alignment horizontal="right"/>
    </xf>
    <xf numFmtId="0" fontId="9" fillId="0" borderId="10" xfId="0" applyFont="1" applyBorder="1"/>
    <xf numFmtId="173" fontId="9" fillId="0" borderId="9" xfId="0" applyNumberFormat="1" applyFont="1" applyBorder="1"/>
    <xf numFmtId="0" fontId="6" fillId="0" borderId="0" xfId="0" applyFont="1" applyBorder="1"/>
    <xf numFmtId="0" fontId="6" fillId="0" borderId="6" xfId="0" applyFont="1" applyFill="1" applyBorder="1"/>
    <xf numFmtId="171" fontId="9" fillId="5" borderId="0" xfId="0" applyNumberFormat="1" applyFont="1" applyFill="1" applyBorder="1"/>
    <xf numFmtId="0" fontId="18" fillId="0" borderId="0" xfId="0" applyFont="1"/>
    <xf numFmtId="17" fontId="18" fillId="0" borderId="0" xfId="0" applyNumberFormat="1" applyFont="1" applyFill="1"/>
    <xf numFmtId="167" fontId="16" fillId="0" borderId="7" xfId="0" applyNumberFormat="1" applyFont="1" applyFill="1" applyBorder="1"/>
    <xf numFmtId="168" fontId="9" fillId="0" borderId="0" xfId="0" applyNumberFormat="1" applyFont="1" applyFill="1" applyBorder="1"/>
    <xf numFmtId="0" fontId="0" fillId="0" borderId="6" xfId="0" applyFont="1" applyBorder="1"/>
    <xf numFmtId="0" fontId="0" fillId="0" borderId="0" xfId="0" applyFont="1"/>
    <xf numFmtId="9" fontId="7" fillId="3" borderId="7" xfId="2" applyFont="1" applyFill="1" applyBorder="1" applyAlignment="1">
      <alignment horizontal="right"/>
    </xf>
    <xf numFmtId="168" fontId="0" fillId="0" borderId="0" xfId="0" applyNumberFormat="1"/>
    <xf numFmtId="0" fontId="11" fillId="0" borderId="0" xfId="0" applyFont="1"/>
    <xf numFmtId="168" fontId="3" fillId="0" borderId="0" xfId="0" applyNumberFormat="1" applyFont="1"/>
    <xf numFmtId="168" fontId="7" fillId="0" borderId="0" xfId="0" applyNumberFormat="1" applyFont="1" applyBorder="1"/>
    <xf numFmtId="174" fontId="7" fillId="0" borderId="0" xfId="0" applyNumberFormat="1" applyFont="1" applyFill="1" applyBorder="1"/>
    <xf numFmtId="167" fontId="6" fillId="0" borderId="7" xfId="0" applyNumberFormat="1" applyFont="1" applyFill="1" applyBorder="1"/>
    <xf numFmtId="171" fontId="9" fillId="4" borderId="1" xfId="0" applyNumberFormat="1" applyFont="1" applyFill="1" applyBorder="1"/>
    <xf numFmtId="167" fontId="9" fillId="4" borderId="1" xfId="0" applyNumberFormat="1" applyFont="1" applyFill="1" applyBorder="1"/>
    <xf numFmtId="173" fontId="9" fillId="0" borderId="1" xfId="0" applyNumberFormat="1" applyFont="1" applyBorder="1"/>
    <xf numFmtId="0" fontId="2" fillId="2" borderId="3" xfId="0" applyFont="1" applyFill="1" applyBorder="1"/>
    <xf numFmtId="17" fontId="2" fillId="2" borderId="4" xfId="0" applyNumberFormat="1" applyFont="1" applyFill="1" applyBorder="1"/>
    <xf numFmtId="17" fontId="2" fillId="2" borderId="5" xfId="0" applyNumberFormat="1" applyFont="1" applyFill="1" applyBorder="1"/>
    <xf numFmtId="171" fontId="9" fillId="4" borderId="9" xfId="0" applyNumberFormat="1" applyFont="1" applyFill="1" applyBorder="1"/>
    <xf numFmtId="171" fontId="9" fillId="5" borderId="7" xfId="0" applyNumberFormat="1" applyFont="1" applyFill="1" applyBorder="1"/>
    <xf numFmtId="167" fontId="9" fillId="4" borderId="9" xfId="0" applyNumberFormat="1" applyFont="1" applyFill="1" applyBorder="1"/>
    <xf numFmtId="168" fontId="9" fillId="0" borderId="7" xfId="0" applyNumberFormat="1" applyFont="1" applyFill="1" applyBorder="1"/>
    <xf numFmtId="17" fontId="21" fillId="0" borderId="0" xfId="0" applyNumberFormat="1" applyFont="1" applyFill="1" applyBorder="1"/>
    <xf numFmtId="171" fontId="0" fillId="0" borderId="0" xfId="0" applyNumberFormat="1" applyBorder="1"/>
    <xf numFmtId="171" fontId="0" fillId="0" borderId="7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0" fontId="3" fillId="0" borderId="6" xfId="0" applyFont="1" applyBorder="1"/>
    <xf numFmtId="173" fontId="3" fillId="0" borderId="0" xfId="0" applyNumberFormat="1" applyFont="1" applyBorder="1"/>
    <xf numFmtId="173" fontId="3" fillId="0" borderId="7" xfId="0" applyNumberFormat="1" applyFont="1" applyBorder="1"/>
    <xf numFmtId="164" fontId="0" fillId="0" borderId="0" xfId="2" applyNumberFormat="1" applyFont="1" applyBorder="1" applyAlignment="1">
      <alignment horizontal="right"/>
    </xf>
    <xf numFmtId="164" fontId="0" fillId="0" borderId="7" xfId="2" applyNumberFormat="1" applyFont="1" applyBorder="1" applyAlignment="1">
      <alignment horizontal="right"/>
    </xf>
    <xf numFmtId="0" fontId="0" fillId="2" borderId="6" xfId="0" applyFill="1" applyBorder="1"/>
    <xf numFmtId="17" fontId="2" fillId="2" borderId="0" xfId="0" applyNumberFormat="1" applyFont="1" applyFill="1" applyBorder="1"/>
    <xf numFmtId="17" fontId="2" fillId="2" borderId="7" xfId="0" applyNumberFormat="1" applyFont="1" applyFill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9" fontId="7" fillId="8" borderId="0" xfId="2" applyFont="1" applyFill="1" applyBorder="1"/>
    <xf numFmtId="164" fontId="9" fillId="0" borderId="7" xfId="2" applyNumberFormat="1" applyFont="1" applyBorder="1"/>
    <xf numFmtId="164" fontId="9" fillId="0" borderId="6" xfId="2" applyNumberFormat="1" applyFont="1" applyBorder="1"/>
    <xf numFmtId="164" fontId="9" fillId="0" borderId="0" xfId="2" applyNumberFormat="1" applyFont="1" applyBorder="1"/>
    <xf numFmtId="0" fontId="2" fillId="2" borderId="6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164" fontId="0" fillId="0" borderId="6" xfId="2" applyNumberFormat="1" applyFont="1" applyBorder="1" applyAlignment="1">
      <alignment horizontal="right"/>
    </xf>
    <xf numFmtId="171" fontId="0" fillId="0" borderId="6" xfId="0" applyNumberFormat="1" applyBorder="1"/>
    <xf numFmtId="164" fontId="0" fillId="0" borderId="6" xfId="0" applyNumberFormat="1" applyBorder="1"/>
    <xf numFmtId="173" fontId="3" fillId="0" borderId="6" xfId="0" applyNumberFormat="1" applyFont="1" applyBorder="1"/>
    <xf numFmtId="0" fontId="2" fillId="2" borderId="3" xfId="0" applyFont="1" applyFill="1" applyBorder="1" applyAlignment="1">
      <alignment horizontal="right" wrapText="1"/>
    </xf>
    <xf numFmtId="171" fontId="9" fillId="4" borderId="8" xfId="0" applyNumberFormat="1" applyFont="1" applyFill="1" applyBorder="1"/>
    <xf numFmtId="171" fontId="9" fillId="5" borderId="6" xfId="0" applyNumberFormat="1" applyFont="1" applyFill="1" applyBorder="1"/>
    <xf numFmtId="167" fontId="9" fillId="4" borderId="8" xfId="0" applyNumberFormat="1" applyFont="1" applyFill="1" applyBorder="1"/>
    <xf numFmtId="167" fontId="9" fillId="5" borderId="6" xfId="0" applyNumberFormat="1" applyFont="1" applyFill="1" applyBorder="1"/>
    <xf numFmtId="168" fontId="9" fillId="0" borderId="6" xfId="0" applyNumberFormat="1" applyFont="1" applyFill="1" applyBorder="1"/>
    <xf numFmtId="173" fontId="9" fillId="0" borderId="8" xfId="0" applyNumberFormat="1" applyFont="1" applyBorder="1"/>
    <xf numFmtId="9" fontId="0" fillId="0" borderId="6" xfId="2" applyFont="1" applyBorder="1"/>
    <xf numFmtId="0" fontId="2" fillId="2" borderId="17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 wrapText="1"/>
    </xf>
    <xf numFmtId="0" fontId="3" fillId="7" borderId="17" xfId="0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ont="1" applyBorder="1"/>
    <xf numFmtId="0" fontId="3" fillId="0" borderId="0" xfId="0" applyFont="1" applyBorder="1" applyAlignment="1">
      <alignment horizontal="right" wrapText="1"/>
    </xf>
    <xf numFmtId="0" fontId="0" fillId="0" borderId="6" xfId="0" applyFont="1" applyFill="1" applyBorder="1"/>
    <xf numFmtId="0" fontId="0" fillId="0" borderId="7" xfId="0" applyFill="1" applyBorder="1"/>
    <xf numFmtId="0" fontId="0" fillId="10" borderId="0" xfId="0" applyFill="1"/>
    <xf numFmtId="166" fontId="6" fillId="0" borderId="0" xfId="0" applyNumberFormat="1" applyFont="1" applyFill="1" applyBorder="1" applyAlignment="1">
      <alignment horizontal="right"/>
    </xf>
    <xf numFmtId="171" fontId="7" fillId="8" borderId="20" xfId="0" applyNumberFormat="1" applyFont="1" applyFill="1" applyBorder="1" applyAlignment="1">
      <alignment wrapText="1"/>
    </xf>
    <xf numFmtId="171" fontId="3" fillId="0" borderId="0" xfId="0" applyNumberFormat="1" applyFont="1"/>
    <xf numFmtId="173" fontId="9" fillId="0" borderId="0" xfId="0" applyNumberFormat="1" applyFont="1" applyBorder="1"/>
    <xf numFmtId="0" fontId="22" fillId="13" borderId="16" xfId="0" applyFont="1" applyFill="1" applyBorder="1"/>
    <xf numFmtId="0" fontId="2" fillId="13" borderId="17" xfId="0" applyFont="1" applyFill="1" applyBorder="1" applyAlignment="1">
      <alignment horizontal="right" wrapText="1"/>
    </xf>
    <xf numFmtId="0" fontId="2" fillId="13" borderId="18" xfId="0" applyFont="1" applyFill="1" applyBorder="1" applyAlignment="1">
      <alignment horizontal="right" wrapText="1"/>
    </xf>
    <xf numFmtId="0" fontId="21" fillId="0" borderId="0" xfId="0" applyFont="1" applyFill="1" applyBorder="1" applyAlignment="1"/>
    <xf numFmtId="0" fontId="21" fillId="8" borderId="19" xfId="0" applyFont="1" applyFill="1" applyBorder="1" applyAlignment="1">
      <alignment horizontal="center"/>
    </xf>
    <xf numFmtId="17" fontId="15" fillId="0" borderId="17" xfId="0" applyNumberFormat="1" applyFont="1" applyBorder="1" applyAlignment="1">
      <alignment horizontal="center"/>
    </xf>
    <xf numFmtId="17" fontId="15" fillId="0" borderId="18" xfId="0" applyNumberFormat="1" applyFont="1" applyBorder="1" applyAlignment="1">
      <alignment horizontal="center"/>
    </xf>
    <xf numFmtId="17" fontId="17" fillId="2" borderId="18" xfId="0" applyNumberFormat="1" applyFont="1" applyFill="1" applyBorder="1" applyAlignment="1">
      <alignment horizontal="center"/>
    </xf>
    <xf numFmtId="0" fontId="23" fillId="0" borderId="0" xfId="0" applyFont="1"/>
    <xf numFmtId="17" fontId="23" fillId="0" borderId="0" xfId="0" applyNumberFormat="1" applyFont="1" applyFill="1"/>
    <xf numFmtId="165" fontId="9" fillId="0" borderId="1" xfId="1" applyNumberFormat="1" applyFont="1" applyBorder="1"/>
    <xf numFmtId="171" fontId="7" fillId="0" borderId="0" xfId="0" applyNumberFormat="1" applyFont="1" applyFill="1" applyBorder="1" applyAlignment="1">
      <alignment wrapText="1"/>
    </xf>
    <xf numFmtId="171" fontId="9" fillId="0" borderId="0" xfId="0" applyNumberFormat="1" applyFont="1" applyFill="1" applyBorder="1" applyAlignment="1">
      <alignment wrapText="1"/>
    </xf>
    <xf numFmtId="171" fontId="3" fillId="0" borderId="1" xfId="0" applyNumberFormat="1" applyFont="1" applyBorder="1"/>
    <xf numFmtId="0" fontId="0" fillId="0" borderId="0" xfId="0" applyFill="1" applyBorder="1"/>
    <xf numFmtId="0" fontId="24" fillId="0" borderId="6" xfId="0" applyFont="1" applyFill="1" applyBorder="1"/>
    <xf numFmtId="171" fontId="0" fillId="0" borderId="24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7" fontId="0" fillId="0" borderId="0" xfId="0" applyNumberFormat="1" applyBorder="1"/>
    <xf numFmtId="0" fontId="3" fillId="5" borderId="0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 wrapText="1"/>
    </xf>
    <xf numFmtId="0" fontId="3" fillId="0" borderId="0" xfId="0" applyFont="1" applyBorder="1"/>
    <xf numFmtId="17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71" fontId="3" fillId="0" borderId="0" xfId="0" applyNumberFormat="1" applyFont="1" applyBorder="1"/>
    <xf numFmtId="171" fontId="0" fillId="0" borderId="0" xfId="0" applyNumberFormat="1" applyFill="1" applyBorder="1"/>
    <xf numFmtId="0" fontId="2" fillId="7" borderId="6" xfId="0" applyFont="1" applyFill="1" applyBorder="1"/>
    <xf numFmtId="0" fontId="22" fillId="7" borderId="0" xfId="0" applyFont="1" applyFill="1" applyBorder="1"/>
    <xf numFmtId="17" fontId="17" fillId="2" borderId="25" xfId="0" applyNumberFormat="1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 wrapText="1"/>
    </xf>
    <xf numFmtId="0" fontId="0" fillId="0" borderId="26" xfId="0" applyBorder="1"/>
    <xf numFmtId="171" fontId="7" fillId="5" borderId="26" xfId="0" applyNumberFormat="1" applyFont="1" applyFill="1" applyBorder="1"/>
    <xf numFmtId="171" fontId="7" fillId="0" borderId="26" xfId="0" applyNumberFormat="1" applyFont="1" applyFill="1" applyBorder="1"/>
    <xf numFmtId="171" fontId="7" fillId="6" borderId="26" xfId="0" applyNumberFormat="1" applyFont="1" applyFill="1" applyBorder="1"/>
    <xf numFmtId="168" fontId="9" fillId="6" borderId="26" xfId="0" applyNumberFormat="1" applyFont="1" applyFill="1" applyBorder="1"/>
    <xf numFmtId="173" fontId="9" fillId="0" borderId="27" xfId="0" applyNumberFormat="1" applyFont="1" applyBorder="1"/>
    <xf numFmtId="164" fontId="9" fillId="0" borderId="28" xfId="2" applyNumberFormat="1" applyFont="1" applyBorder="1"/>
    <xf numFmtId="164" fontId="9" fillId="0" borderId="26" xfId="2" applyNumberFormat="1" applyFont="1" applyBorder="1"/>
    <xf numFmtId="171" fontId="7" fillId="8" borderId="26" xfId="0" applyNumberFormat="1" applyFont="1" applyFill="1" applyBorder="1"/>
    <xf numFmtId="0" fontId="0" fillId="0" borderId="29" xfId="0" applyBorder="1"/>
    <xf numFmtId="0" fontId="17" fillId="11" borderId="0" xfId="0" applyFont="1" applyFill="1" applyBorder="1" applyAlignment="1">
      <alignment horizontal="center"/>
    </xf>
    <xf numFmtId="0" fontId="9" fillId="0" borderId="12" xfId="0" applyFont="1" applyBorder="1"/>
    <xf numFmtId="164" fontId="9" fillId="0" borderId="13" xfId="2" applyNumberFormat="1" applyFont="1" applyBorder="1"/>
    <xf numFmtId="164" fontId="9" fillId="0" borderId="14" xfId="2" applyNumberFormat="1" applyFont="1" applyBorder="1"/>
    <xf numFmtId="0" fontId="9" fillId="0" borderId="3" xfId="0" applyFont="1" applyBorder="1"/>
    <xf numFmtId="0" fontId="17" fillId="11" borderId="7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0" fillId="8" borderId="20" xfId="0" applyFont="1" applyFill="1" applyBorder="1"/>
    <xf numFmtId="175" fontId="0" fillId="8" borderId="20" xfId="0" applyNumberFormat="1" applyFont="1" applyFill="1" applyBorder="1"/>
    <xf numFmtId="9" fontId="0" fillId="0" borderId="0" xfId="0" applyNumberFormat="1" applyBorder="1"/>
    <xf numFmtId="175" fontId="0" fillId="0" borderId="0" xfId="0" applyNumberFormat="1" applyBorder="1"/>
    <xf numFmtId="0" fontId="0" fillId="4" borderId="0" xfId="0" applyFill="1" applyBorder="1"/>
    <xf numFmtId="0" fontId="25" fillId="0" borderId="0" xfId="0" applyFont="1" applyBorder="1"/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0" fontId="25" fillId="0" borderId="3" xfId="0" applyFont="1" applyBorder="1"/>
    <xf numFmtId="0" fontId="25" fillId="8" borderId="21" xfId="0" applyFont="1" applyFill="1" applyBorder="1" applyAlignment="1">
      <alignment horizontal="left" wrapText="1"/>
    </xf>
    <xf numFmtId="0" fontId="25" fillId="0" borderId="4" xfId="0" applyFont="1" applyBorder="1" applyAlignment="1">
      <alignment wrapText="1"/>
    </xf>
    <xf numFmtId="0" fontId="25" fillId="0" borderId="4" xfId="0" applyFont="1" applyBorder="1"/>
    <xf numFmtId="0" fontId="25" fillId="0" borderId="6" xfId="0" applyFont="1" applyBorder="1"/>
    <xf numFmtId="0" fontId="26" fillId="8" borderId="20" xfId="0" applyFont="1" applyFill="1" applyBorder="1" applyAlignment="1">
      <alignment horizontal="right" wrapText="1"/>
    </xf>
    <xf numFmtId="0" fontId="27" fillId="0" borderId="0" xfId="0" applyFont="1" applyBorder="1" applyAlignment="1">
      <alignment wrapText="1"/>
    </xf>
    <xf numFmtId="17" fontId="27" fillId="0" borderId="0" xfId="0" applyNumberFormat="1" applyFont="1" applyBorder="1"/>
    <xf numFmtId="166" fontId="25" fillId="0" borderId="0" xfId="0" applyNumberFormat="1" applyFont="1" applyFill="1" applyBorder="1" applyAlignment="1">
      <alignment horizontal="right"/>
    </xf>
    <xf numFmtId="0" fontId="25" fillId="0" borderId="6" xfId="0" applyFont="1" applyFill="1" applyBorder="1"/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9" fontId="25" fillId="8" borderId="20" xfId="2" applyFont="1" applyFill="1" applyBorder="1"/>
    <xf numFmtId="166" fontId="25" fillId="8" borderId="20" xfId="0" applyNumberFormat="1" applyFont="1" applyFill="1" applyBorder="1" applyAlignment="1">
      <alignment horizontal="right"/>
    </xf>
    <xf numFmtId="171" fontId="29" fillId="8" borderId="20" xfId="0" applyNumberFormat="1" applyFont="1" applyFill="1" applyBorder="1" applyAlignment="1">
      <alignment wrapText="1"/>
    </xf>
    <xf numFmtId="171" fontId="29" fillId="0" borderId="0" xfId="0" applyNumberFormat="1" applyFont="1" applyFill="1" applyBorder="1" applyAlignment="1">
      <alignment wrapText="1"/>
    </xf>
    <xf numFmtId="0" fontId="25" fillId="0" borderId="0" xfId="0" applyFont="1" applyFill="1" applyBorder="1"/>
    <xf numFmtId="165" fontId="25" fillId="8" borderId="20" xfId="1" applyNumberFormat="1" applyFont="1" applyFill="1" applyBorder="1"/>
    <xf numFmtId="0" fontId="29" fillId="0" borderId="6" xfId="0" applyFont="1" applyBorder="1"/>
    <xf numFmtId="0" fontId="29" fillId="0" borderId="0" xfId="0" applyFont="1" applyBorder="1" applyAlignment="1">
      <alignment horizontal="left" wrapText="1"/>
    </xf>
    <xf numFmtId="164" fontId="25" fillId="8" borderId="20" xfId="0" applyNumberFormat="1" applyFont="1" applyFill="1" applyBorder="1"/>
    <xf numFmtId="0" fontId="30" fillId="5" borderId="6" xfId="0" applyFont="1" applyFill="1" applyBorder="1"/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right" wrapText="1"/>
    </xf>
    <xf numFmtId="0" fontId="29" fillId="0" borderId="6" xfId="0" applyFont="1" applyFill="1" applyBorder="1"/>
    <xf numFmtId="0" fontId="29" fillId="5" borderId="6" xfId="0" applyFont="1" applyFill="1" applyBorder="1"/>
    <xf numFmtId="0" fontId="30" fillId="0" borderId="6" xfId="0" applyFont="1" applyBorder="1"/>
    <xf numFmtId="170" fontId="31" fillId="0" borderId="6" xfId="0" applyNumberFormat="1" applyFont="1" applyBorder="1" applyAlignment="1">
      <alignment horizontal="left"/>
    </xf>
    <xf numFmtId="0" fontId="25" fillId="0" borderId="12" xfId="0" applyFont="1" applyBorder="1"/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/>
    <xf numFmtId="164" fontId="9" fillId="0" borderId="4" xfId="2" applyNumberFormat="1" applyFont="1" applyBorder="1"/>
    <xf numFmtId="164" fontId="9" fillId="0" borderId="5" xfId="2" applyNumberFormat="1" applyFont="1" applyBorder="1"/>
    <xf numFmtId="164" fontId="9" fillId="0" borderId="30" xfId="2" applyNumberFormat="1" applyFont="1" applyBorder="1"/>
    <xf numFmtId="164" fontId="9" fillId="0" borderId="31" xfId="2" applyNumberFormat="1" applyFont="1" applyBorder="1"/>
    <xf numFmtId="164" fontId="9" fillId="0" borderId="32" xfId="2" applyNumberFormat="1" applyFont="1" applyBorder="1"/>
    <xf numFmtId="171" fontId="30" fillId="8" borderId="20" xfId="0" applyNumberFormat="1" applyFont="1" applyFill="1" applyBorder="1" applyAlignment="1">
      <alignment wrapText="1"/>
    </xf>
    <xf numFmtId="171" fontId="9" fillId="0" borderId="0" xfId="0" applyNumberFormat="1" applyFont="1" applyFill="1" applyBorder="1"/>
    <xf numFmtId="171" fontId="9" fillId="0" borderId="7" xfId="0" applyNumberFormat="1" applyFont="1" applyFill="1" applyBorder="1"/>
    <xf numFmtId="171" fontId="9" fillId="0" borderId="24" xfId="0" applyNumberFormat="1" applyFont="1" applyFill="1" applyBorder="1"/>
    <xf numFmtId="171" fontId="9" fillId="0" borderId="33" xfId="0" applyNumberFormat="1" applyFont="1" applyFill="1" applyBorder="1"/>
    <xf numFmtId="170" fontId="9" fillId="0" borderId="7" xfId="1" applyNumberFormat="1" applyFont="1" applyFill="1" applyBorder="1" applyAlignment="1">
      <alignment wrapText="1"/>
    </xf>
    <xf numFmtId="170" fontId="9" fillId="0" borderId="7" xfId="0" applyNumberFormat="1" applyFont="1" applyFill="1" applyBorder="1" applyAlignment="1">
      <alignment wrapText="1"/>
    </xf>
    <xf numFmtId="170" fontId="9" fillId="5" borderId="7" xfId="0" applyNumberFormat="1" applyFont="1" applyFill="1" applyBorder="1" applyAlignment="1">
      <alignment wrapText="1"/>
    </xf>
    <xf numFmtId="170" fontId="9" fillId="4" borderId="7" xfId="0" applyNumberFormat="1" applyFont="1" applyFill="1" applyBorder="1" applyAlignment="1">
      <alignment wrapText="1"/>
    </xf>
    <xf numFmtId="170" fontId="0" fillId="0" borderId="7" xfId="0" applyNumberFormat="1" applyBorder="1"/>
    <xf numFmtId="170" fontId="3" fillId="0" borderId="7" xfId="0" applyNumberFormat="1" applyFont="1" applyBorder="1" applyAlignment="1">
      <alignment horizontal="right"/>
    </xf>
    <xf numFmtId="170" fontId="0" fillId="0" borderId="7" xfId="1" applyNumberFormat="1" applyFont="1" applyBorder="1"/>
    <xf numFmtId="170" fontId="0" fillId="0" borderId="7" xfId="0" applyNumberFormat="1" applyFill="1" applyBorder="1"/>
    <xf numFmtId="0" fontId="3" fillId="10" borderId="18" xfId="0" applyFont="1" applyFill="1" applyBorder="1" applyAlignment="1">
      <alignment horizontal="right" wrapText="1"/>
    </xf>
    <xf numFmtId="0" fontId="26" fillId="0" borderId="0" xfId="0" applyFont="1" applyBorder="1"/>
    <xf numFmtId="0" fontId="26" fillId="0" borderId="0" xfId="0" applyFont="1" applyBorder="1" applyAlignment="1">
      <alignment wrapText="1"/>
    </xf>
    <xf numFmtId="0" fontId="25" fillId="8" borderId="20" xfId="0" applyFont="1" applyFill="1" applyBorder="1" applyAlignment="1">
      <alignment horizontal="left" wrapText="1"/>
    </xf>
    <xf numFmtId="0" fontId="30" fillId="5" borderId="3" xfId="0" applyFont="1" applyFill="1" applyBorder="1"/>
    <xf numFmtId="0" fontId="25" fillId="0" borderId="4" xfId="0" applyFont="1" applyBorder="1" applyAlignment="1">
      <alignment horizontal="left" wrapText="1"/>
    </xf>
    <xf numFmtId="0" fontId="26" fillId="0" borderId="6" xfId="0" applyFont="1" applyBorder="1"/>
    <xf numFmtId="0" fontId="25" fillId="0" borderId="14" xfId="0" applyFont="1" applyBorder="1"/>
    <xf numFmtId="0" fontId="26" fillId="0" borderId="7" xfId="0" applyFont="1" applyBorder="1" applyAlignment="1">
      <alignment horizontal="right"/>
    </xf>
    <xf numFmtId="171" fontId="29" fillId="8" borderId="22" xfId="0" applyNumberFormat="1" applyFont="1" applyFill="1" applyBorder="1" applyAlignment="1">
      <alignment wrapText="1"/>
    </xf>
    <xf numFmtId="171" fontId="26" fillId="0" borderId="24" xfId="0" applyNumberFormat="1" applyFont="1" applyBorder="1" applyAlignment="1">
      <alignment wrapText="1"/>
    </xf>
    <xf numFmtId="171" fontId="26" fillId="0" borderId="33" xfId="0" applyNumberFormat="1" applyFont="1" applyBorder="1"/>
    <xf numFmtId="171" fontId="25" fillId="5" borderId="7" xfId="0" applyNumberFormat="1" applyFont="1" applyFill="1" applyBorder="1"/>
    <xf numFmtId="173" fontId="0" fillId="0" borderId="0" xfId="0" applyNumberFormat="1"/>
    <xf numFmtId="17" fontId="3" fillId="0" borderId="0" xfId="0" applyNumberFormat="1" applyFont="1" applyFill="1" applyBorder="1"/>
    <xf numFmtId="165" fontId="0" fillId="0" borderId="0" xfId="1" applyNumberFormat="1" applyFont="1" applyFill="1" applyBorder="1"/>
    <xf numFmtId="9" fontId="0" fillId="0" borderId="0" xfId="0" applyNumberFormat="1" applyFill="1" applyBorder="1"/>
    <xf numFmtId="170" fontId="2" fillId="0" borderId="7" xfId="0" applyNumberFormat="1" applyFont="1" applyFill="1" applyBorder="1" applyAlignment="1"/>
    <xf numFmtId="164" fontId="7" fillId="0" borderId="5" xfId="2" applyNumberFormat="1" applyFont="1" applyFill="1" applyBorder="1"/>
    <xf numFmtId="0" fontId="0" fillId="0" borderId="0" xfId="0" applyAlignment="1">
      <alignment wrapText="1"/>
    </xf>
    <xf numFmtId="0" fontId="25" fillId="0" borderId="3" xfId="0" applyFont="1" applyBorder="1" applyAlignment="1">
      <alignment vertical="center" wrapText="1"/>
    </xf>
    <xf numFmtId="10" fontId="0" fillId="8" borderId="20" xfId="0" applyNumberFormat="1" applyFill="1" applyBorder="1"/>
    <xf numFmtId="171" fontId="30" fillId="8" borderId="25" xfId="0" applyNumberFormat="1" applyFont="1" applyFill="1" applyBorder="1" applyAlignment="1">
      <alignment wrapText="1"/>
    </xf>
    <xf numFmtId="171" fontId="29" fillId="8" borderId="5" xfId="0" applyNumberFormat="1" applyFont="1" applyFill="1" applyBorder="1" applyAlignment="1">
      <alignment wrapText="1"/>
    </xf>
    <xf numFmtId="171" fontId="29" fillId="8" borderId="7" xfId="0" applyNumberFormat="1" applyFont="1" applyFill="1" applyBorder="1" applyAlignment="1">
      <alignment wrapText="1"/>
    </xf>
    <xf numFmtId="9" fontId="25" fillId="8" borderId="22" xfId="2" applyFont="1" applyFill="1" applyBorder="1"/>
    <xf numFmtId="171" fontId="29" fillId="0" borderId="7" xfId="0" applyNumberFormat="1" applyFont="1" applyFill="1" applyBorder="1" applyAlignment="1">
      <alignment wrapText="1"/>
    </xf>
    <xf numFmtId="0" fontId="26" fillId="14" borderId="12" xfId="0" applyFont="1" applyFill="1" applyBorder="1"/>
    <xf numFmtId="0" fontId="25" fillId="14" borderId="13" xfId="0" applyFont="1" applyFill="1" applyBorder="1" applyAlignment="1">
      <alignment horizontal="left" wrapText="1"/>
    </xf>
    <xf numFmtId="0" fontId="26" fillId="14" borderId="6" xfId="0" applyFont="1" applyFill="1" applyBorder="1"/>
    <xf numFmtId="0" fontId="25" fillId="14" borderId="0" xfId="0" applyFont="1" applyFill="1" applyBorder="1" applyAlignment="1">
      <alignment horizontal="left" wrapText="1"/>
    </xf>
    <xf numFmtId="171" fontId="29" fillId="0" borderId="5" xfId="0" applyNumberFormat="1" applyFont="1" applyFill="1" applyBorder="1" applyAlignment="1">
      <alignment wrapText="1"/>
    </xf>
    <xf numFmtId="9" fontId="25" fillId="14" borderId="25" xfId="2" applyFont="1" applyFill="1" applyBorder="1" applyAlignment="1">
      <alignment wrapText="1"/>
    </xf>
    <xf numFmtId="9" fontId="25" fillId="8" borderId="7" xfId="0" applyNumberFormat="1" applyFont="1" applyFill="1" applyBorder="1" applyAlignment="1">
      <alignment wrapText="1"/>
    </xf>
    <xf numFmtId="0" fontId="26" fillId="14" borderId="6" xfId="0" applyFont="1" applyFill="1" applyBorder="1" applyAlignment="1">
      <alignment vertical="center"/>
    </xf>
    <xf numFmtId="171" fontId="29" fillId="14" borderId="25" xfId="0" applyNumberFormat="1" applyFont="1" applyFill="1" applyBorder="1" applyAlignment="1">
      <alignment wrapText="1"/>
    </xf>
    <xf numFmtId="0" fontId="26" fillId="14" borderId="12" xfId="0" applyFont="1" applyFill="1" applyBorder="1" applyAlignment="1">
      <alignment vertical="center"/>
    </xf>
    <xf numFmtId="9" fontId="25" fillId="8" borderId="23" xfId="2" applyFont="1" applyFill="1" applyBorder="1"/>
    <xf numFmtId="9" fontId="25" fillId="0" borderId="0" xfId="2" applyFont="1" applyFill="1" applyBorder="1"/>
    <xf numFmtId="0" fontId="15" fillId="0" borderId="6" xfId="0" applyFont="1" applyBorder="1"/>
    <xf numFmtId="0" fontId="33" fillId="0" borderId="0" xfId="0" applyFont="1"/>
    <xf numFmtId="0" fontId="34" fillId="0" borderId="0" xfId="0" applyFont="1"/>
    <xf numFmtId="0" fontId="33" fillId="0" borderId="0" xfId="0" applyFont="1" applyFill="1"/>
    <xf numFmtId="0" fontId="34" fillId="0" borderId="0" xfId="0" applyFont="1" applyBorder="1"/>
    <xf numFmtId="0" fontId="33" fillId="0" borderId="0" xfId="0" applyFont="1" applyBorder="1"/>
    <xf numFmtId="0" fontId="35" fillId="0" borderId="0" xfId="0" applyFont="1"/>
    <xf numFmtId="171" fontId="21" fillId="0" borderId="0" xfId="0" applyNumberFormat="1" applyFont="1" applyFill="1" applyBorder="1"/>
    <xf numFmtId="9" fontId="21" fillId="0" borderId="0" xfId="0" applyNumberFormat="1" applyFont="1" applyFill="1" applyBorder="1"/>
    <xf numFmtId="171" fontId="21" fillId="0" borderId="7" xfId="0" applyNumberFormat="1" applyFont="1" applyFill="1" applyBorder="1"/>
    <xf numFmtId="9" fontId="21" fillId="0" borderId="7" xfId="0" applyNumberFormat="1" applyFont="1" applyFill="1" applyBorder="1"/>
    <xf numFmtId="0" fontId="7" fillId="0" borderId="6" xfId="0" applyNumberFormat="1" applyFont="1" applyFill="1" applyBorder="1"/>
    <xf numFmtId="9" fontId="25" fillId="0" borderId="0" xfId="2" applyFont="1" applyFill="1" applyBorder="1" applyAlignment="1">
      <alignment horizontal="right"/>
    </xf>
    <xf numFmtId="165" fontId="25" fillId="8" borderId="20" xfId="1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164" fontId="25" fillId="8" borderId="34" xfId="0" applyNumberFormat="1" applyFont="1" applyFill="1" applyBorder="1"/>
    <xf numFmtId="0" fontId="26" fillId="0" borderId="6" xfId="0" applyFont="1" applyFill="1" applyBorder="1"/>
    <xf numFmtId="165" fontId="0" fillId="0" borderId="0" xfId="1" applyNumberFormat="1" applyFont="1"/>
    <xf numFmtId="165" fontId="7" fillId="0" borderId="6" xfId="1" applyNumberFormat="1" applyFont="1" applyBorder="1"/>
    <xf numFmtId="165" fontId="8" fillId="0" borderId="7" xfId="1" applyNumberFormat="1" applyFont="1" applyBorder="1" applyAlignment="1">
      <alignment horizontal="center"/>
    </xf>
    <xf numFmtId="165" fontId="0" fillId="0" borderId="6" xfId="1" applyNumberFormat="1" applyFont="1" applyBorder="1"/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0" fillId="0" borderId="6" xfId="0" applyFont="1" applyFill="1" applyBorder="1"/>
    <xf numFmtId="0" fontId="27" fillId="0" borderId="6" xfId="0" applyFont="1" applyFill="1" applyBorder="1"/>
    <xf numFmtId="165" fontId="25" fillId="0" borderId="0" xfId="1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wrapText="1"/>
    </xf>
    <xf numFmtId="171" fontId="30" fillId="0" borderId="0" xfId="0" applyNumberFormat="1" applyFont="1" applyFill="1" applyBorder="1" applyAlignment="1">
      <alignment wrapText="1"/>
    </xf>
    <xf numFmtId="0" fontId="33" fillId="15" borderId="0" xfId="0" applyFont="1" applyFill="1"/>
    <xf numFmtId="178" fontId="7" fillId="5" borderId="7" xfId="0" applyNumberFormat="1" applyFont="1" applyFill="1" applyBorder="1"/>
    <xf numFmtId="178" fontId="7" fillId="0" borderId="7" xfId="0" applyNumberFormat="1" applyFont="1" applyFill="1" applyBorder="1"/>
    <xf numFmtId="178" fontId="7" fillId="12" borderId="7" xfId="0" applyNumberFormat="1" applyFont="1" applyFill="1" applyBorder="1"/>
    <xf numFmtId="178" fontId="7" fillId="6" borderId="7" xfId="0" applyNumberFormat="1" applyFont="1" applyFill="1" applyBorder="1"/>
    <xf numFmtId="178" fontId="9" fillId="6" borderId="7" xfId="0" applyNumberFormat="1" applyFont="1" applyFill="1" applyBorder="1"/>
    <xf numFmtId="177" fontId="7" fillId="0" borderId="0" xfId="0" applyNumberFormat="1" applyFont="1" applyFill="1" applyBorder="1"/>
    <xf numFmtId="179" fontId="0" fillId="0" borderId="0" xfId="0" applyNumberFormat="1"/>
    <xf numFmtId="0" fontId="17" fillId="11" borderId="3" xfId="0" applyFont="1" applyFill="1" applyBorder="1" applyAlignment="1"/>
    <xf numFmtId="0" fontId="17" fillId="11" borderId="4" xfId="0" applyFont="1" applyFill="1" applyBorder="1" applyAlignment="1"/>
    <xf numFmtId="0" fontId="17" fillId="11" borderId="5" xfId="0" applyFont="1" applyFill="1" applyBorder="1" applyAlignment="1"/>
    <xf numFmtId="0" fontId="3" fillId="0" borderId="0" xfId="0" applyFont="1" applyFill="1"/>
    <xf numFmtId="0" fontId="25" fillId="0" borderId="5" xfId="0" applyFont="1" applyBorder="1"/>
    <xf numFmtId="0" fontId="25" fillId="0" borderId="7" xfId="0" applyFont="1" applyBorder="1"/>
    <xf numFmtId="17" fontId="27" fillId="0" borderId="7" xfId="0" applyNumberFormat="1" applyFont="1" applyBorder="1"/>
    <xf numFmtId="0" fontId="26" fillId="8" borderId="35" xfId="0" applyFont="1" applyFill="1" applyBorder="1" applyAlignment="1">
      <alignment horizontal="right" wrapText="1"/>
    </xf>
    <xf numFmtId="165" fontId="25" fillId="8" borderId="35" xfId="1" applyNumberFormat="1" applyFont="1" applyFill="1" applyBorder="1"/>
    <xf numFmtId="166" fontId="25" fillId="0" borderId="7" xfId="0" applyNumberFormat="1" applyFont="1" applyFill="1" applyBorder="1" applyAlignment="1">
      <alignment horizontal="right"/>
    </xf>
    <xf numFmtId="165" fontId="25" fillId="8" borderId="35" xfId="1" applyNumberFormat="1" applyFont="1" applyFill="1" applyBorder="1" applyAlignment="1">
      <alignment horizontal="right"/>
    </xf>
    <xf numFmtId="166" fontId="25" fillId="8" borderId="35" xfId="0" applyNumberFormat="1" applyFont="1" applyFill="1" applyBorder="1" applyAlignment="1">
      <alignment horizontal="right"/>
    </xf>
    <xf numFmtId="176" fontId="26" fillId="0" borderId="7" xfId="0" applyNumberFormat="1" applyFont="1" applyFill="1" applyBorder="1" applyAlignment="1">
      <alignment horizontal="right"/>
    </xf>
    <xf numFmtId="9" fontId="25" fillId="8" borderId="35" xfId="2" applyFont="1" applyFill="1" applyBorder="1"/>
    <xf numFmtId="165" fontId="25" fillId="0" borderId="7" xfId="1" applyNumberFormat="1" applyFont="1" applyFill="1" applyBorder="1" applyAlignment="1">
      <alignment horizontal="right"/>
    </xf>
    <xf numFmtId="164" fontId="25" fillId="8" borderId="35" xfId="0" applyNumberFormat="1" applyFont="1" applyFill="1" applyBorder="1"/>
    <xf numFmtId="0" fontId="26" fillId="0" borderId="36" xfId="0" applyFont="1" applyFill="1" applyBorder="1" applyAlignment="1">
      <alignment horizontal="right" wrapText="1"/>
    </xf>
    <xf numFmtId="17" fontId="0" fillId="8" borderId="21" xfId="0" applyNumberFormat="1" applyFill="1" applyBorder="1"/>
    <xf numFmtId="0" fontId="0" fillId="8" borderId="20" xfId="0" applyFill="1" applyBorder="1"/>
    <xf numFmtId="0" fontId="25" fillId="0" borderId="6" xfId="0" applyFont="1" applyBorder="1" applyAlignment="1">
      <alignment vertical="center"/>
    </xf>
    <xf numFmtId="0" fontId="28" fillId="7" borderId="6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8" fillId="7" borderId="6" xfId="0" applyFont="1" applyFill="1" applyBorder="1" applyAlignment="1">
      <alignment horizontal="center" wrapText="1"/>
    </xf>
    <xf numFmtId="0" fontId="28" fillId="7" borderId="0" xfId="0" applyFont="1" applyFill="1" applyBorder="1" applyAlignment="1">
      <alignment horizontal="center" wrapText="1"/>
    </xf>
    <xf numFmtId="0" fontId="28" fillId="7" borderId="7" xfId="0" applyFont="1" applyFill="1" applyBorder="1" applyAlignment="1">
      <alignment horizontal="center" wrapText="1"/>
    </xf>
    <xf numFmtId="0" fontId="32" fillId="7" borderId="4" xfId="0" applyFont="1" applyFill="1" applyBorder="1" applyAlignment="1">
      <alignment horizontal="center"/>
    </xf>
    <xf numFmtId="0" fontId="32" fillId="7" borderId="5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7" fontId="15" fillId="0" borderId="16" xfId="0" applyNumberFormat="1" applyFont="1" applyBorder="1" applyAlignment="1">
      <alignment horizontal="center"/>
    </xf>
    <xf numFmtId="17" fontId="15" fillId="0" borderId="17" xfId="0" applyNumberFormat="1" applyFont="1" applyBorder="1" applyAlignment="1">
      <alignment horizontal="center"/>
    </xf>
    <xf numFmtId="17" fontId="15" fillId="0" borderId="18" xfId="0" applyNumberFormat="1" applyFont="1" applyBorder="1" applyAlignment="1">
      <alignment horizontal="center"/>
    </xf>
    <xf numFmtId="17" fontId="17" fillId="2" borderId="16" xfId="0" applyNumberFormat="1" applyFont="1" applyFill="1" applyBorder="1" applyAlignment="1">
      <alignment horizontal="center"/>
    </xf>
    <xf numFmtId="17" fontId="17" fillId="2" borderId="17" xfId="0" applyNumberFormat="1" applyFont="1" applyFill="1" applyBorder="1" applyAlignment="1">
      <alignment horizontal="center"/>
    </xf>
    <xf numFmtId="17" fontId="17" fillId="2" borderId="18" xfId="0" applyNumberFormat="1" applyFont="1" applyFill="1" applyBorder="1" applyAlignment="1">
      <alignment horizontal="center"/>
    </xf>
    <xf numFmtId="17" fontId="17" fillId="7" borderId="16" xfId="0" applyNumberFormat="1" applyFont="1" applyFill="1" applyBorder="1" applyAlignment="1">
      <alignment horizontal="center"/>
    </xf>
    <xf numFmtId="17" fontId="17" fillId="7" borderId="17" xfId="0" applyNumberFormat="1" applyFont="1" applyFill="1" applyBorder="1" applyAlignment="1">
      <alignment horizontal="center"/>
    </xf>
    <xf numFmtId="17" fontId="17" fillId="7" borderId="18" xfId="0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238125</xdr:colOff>
      <xdr:row>0</xdr:row>
      <xdr:rowOff>642937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0"/>
          <a:ext cx="2833687" cy="642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3173805</xdr:colOff>
      <xdr:row>0</xdr:row>
      <xdr:rowOff>702468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3173805" cy="702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607217</xdr:colOff>
      <xdr:row>0</xdr:row>
      <xdr:rowOff>0</xdr:rowOff>
    </xdr:from>
    <xdr:to>
      <xdr:col>4</xdr:col>
      <xdr:colOff>64979</xdr:colOff>
      <xdr:row>0</xdr:row>
      <xdr:rowOff>631030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C55943-2A86-45B0-B1C5-B5658489A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155" y="0"/>
          <a:ext cx="2851043" cy="6310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c1-dc\clients\Current\CFD\FA4307%20-%20Failte%20Ireland\Coronavirus%20Supports\Financial%20Recovery%20Supports%20Phase%202\3.%20Calculating%20Pre-opening%20Costs\D.%20Pre-opening%20Costs%20-%20Final%20docs\All%20Sectors%20Pre%20Opening%20Costs%2020.05.05.xlsx?3F110A21" TargetMode="External"/><Relationship Id="rId1" Type="http://schemas.openxmlformats.org/officeDocument/2006/relationships/externalLinkPath" Target="file:///\\3F110A21\All%20Sectors%20Pre%20Opening%20Costs%2020.05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26"/>
  <sheetViews>
    <sheetView workbookViewId="0">
      <selection activeCell="G30" sqref="G30"/>
    </sheetView>
  </sheetViews>
  <sheetFormatPr defaultRowHeight="15" x14ac:dyDescent="0.25"/>
  <sheetData>
    <row r="1" spans="2:4" x14ac:dyDescent="0.25">
      <c r="B1" s="15" t="s">
        <v>36</v>
      </c>
      <c r="C1" s="15" t="s">
        <v>60</v>
      </c>
      <c r="D1" s="15" t="s">
        <v>112</v>
      </c>
    </row>
    <row r="2" spans="2:4" x14ac:dyDescent="0.25">
      <c r="B2" s="14">
        <v>43891</v>
      </c>
      <c r="C2" t="s">
        <v>41</v>
      </c>
      <c r="D2" t="s">
        <v>113</v>
      </c>
    </row>
    <row r="3" spans="2:4" x14ac:dyDescent="0.25">
      <c r="B3" s="14">
        <v>43922</v>
      </c>
      <c r="C3" t="s">
        <v>43</v>
      </c>
      <c r="D3" t="s">
        <v>103</v>
      </c>
    </row>
    <row r="4" spans="2:4" x14ac:dyDescent="0.25">
      <c r="B4" s="14">
        <v>43952</v>
      </c>
      <c r="D4" t="s">
        <v>166</v>
      </c>
    </row>
    <row r="5" spans="2:4" x14ac:dyDescent="0.25">
      <c r="B5" s="14">
        <v>43983</v>
      </c>
    </row>
    <row r="6" spans="2:4" x14ac:dyDescent="0.25">
      <c r="B6" s="14">
        <v>44013</v>
      </c>
    </row>
    <row r="7" spans="2:4" x14ac:dyDescent="0.25">
      <c r="B7" s="14">
        <v>44044</v>
      </c>
    </row>
    <row r="8" spans="2:4" x14ac:dyDescent="0.25">
      <c r="B8" s="14">
        <v>44075</v>
      </c>
    </row>
    <row r="9" spans="2:4" x14ac:dyDescent="0.25">
      <c r="B9" s="14">
        <v>44105</v>
      </c>
    </row>
    <row r="10" spans="2:4" x14ac:dyDescent="0.25">
      <c r="B10" s="14">
        <v>44136</v>
      </c>
    </row>
    <row r="11" spans="2:4" x14ac:dyDescent="0.25">
      <c r="B11" s="14">
        <v>44166</v>
      </c>
    </row>
    <row r="12" spans="2:4" x14ac:dyDescent="0.25">
      <c r="B12" s="14">
        <v>44197</v>
      </c>
    </row>
    <row r="13" spans="2:4" x14ac:dyDescent="0.25">
      <c r="B13" s="14">
        <v>44228</v>
      </c>
    </row>
    <row r="14" spans="2:4" x14ac:dyDescent="0.25">
      <c r="B14" s="14">
        <v>44256</v>
      </c>
    </row>
    <row r="15" spans="2:4" x14ac:dyDescent="0.25">
      <c r="B15" s="14">
        <v>44287</v>
      </c>
    </row>
    <row r="16" spans="2:4" x14ac:dyDescent="0.25">
      <c r="B16" s="14">
        <v>44317</v>
      </c>
    </row>
    <row r="17" spans="2:2" x14ac:dyDescent="0.25">
      <c r="B17" s="14">
        <v>44348</v>
      </c>
    </row>
    <row r="18" spans="2:2" x14ac:dyDescent="0.25">
      <c r="B18" s="14">
        <v>44378</v>
      </c>
    </row>
    <row r="19" spans="2:2" x14ac:dyDescent="0.25">
      <c r="B19" s="14">
        <v>44409</v>
      </c>
    </row>
    <row r="20" spans="2:2" x14ac:dyDescent="0.25">
      <c r="B20" s="14">
        <v>44440</v>
      </c>
    </row>
    <row r="21" spans="2:2" x14ac:dyDescent="0.25">
      <c r="B21" s="14">
        <v>44470</v>
      </c>
    </row>
    <row r="22" spans="2:2" x14ac:dyDescent="0.25">
      <c r="B22" s="14">
        <v>44501</v>
      </c>
    </row>
    <row r="23" spans="2:2" x14ac:dyDescent="0.25">
      <c r="B23" s="14">
        <v>44531</v>
      </c>
    </row>
    <row r="24" spans="2:2" x14ac:dyDescent="0.25">
      <c r="B24" s="14">
        <v>44562</v>
      </c>
    </row>
    <row r="25" spans="2:2" x14ac:dyDescent="0.25">
      <c r="B25" s="14">
        <v>44593</v>
      </c>
    </row>
    <row r="26" spans="2:2" x14ac:dyDescent="0.25">
      <c r="B26" s="14">
        <v>44621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159"/>
  <sheetViews>
    <sheetView zoomScale="80" zoomScaleNormal="80" workbookViewId="0">
      <pane ySplit="5" topLeftCell="A135" activePane="bottomLeft" state="frozen"/>
      <selection pane="bottomLeft" activeCell="C54" sqref="C54"/>
    </sheetView>
  </sheetViews>
  <sheetFormatPr defaultRowHeight="14.25" x14ac:dyDescent="0.2"/>
  <cols>
    <col min="1" max="1" width="9.140625" style="236"/>
    <col min="2" max="2" width="39" style="236" customWidth="1"/>
    <col min="3" max="3" width="28.7109375" style="237" customWidth="1"/>
    <col min="4" max="4" width="17.7109375" style="238" customWidth="1"/>
    <col min="5" max="29" width="11.42578125" style="236" customWidth="1"/>
    <col min="30" max="30" width="16.85546875" style="236" bestFit="1" customWidth="1"/>
    <col min="31" max="16384" width="9.140625" style="236"/>
  </cols>
  <sheetData>
    <row r="1" spans="2:29" customFormat="1" ht="56.25" customHeight="1" thickBot="1" x14ac:dyDescent="0.55000000000000004">
      <c r="C1" s="392" t="s">
        <v>293</v>
      </c>
      <c r="D1" s="393"/>
      <c r="E1" s="393"/>
      <c r="F1" s="393"/>
      <c r="G1" s="393"/>
      <c r="H1" s="393"/>
      <c r="I1" s="393"/>
      <c r="J1" s="17"/>
    </row>
    <row r="2" spans="2:29" x14ac:dyDescent="0.2">
      <c r="B2" s="239" t="s">
        <v>295</v>
      </c>
      <c r="C2" s="240"/>
      <c r="D2" s="241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368"/>
    </row>
    <row r="3" spans="2:29" ht="15" x14ac:dyDescent="0.25">
      <c r="B3" s="248"/>
      <c r="C3" s="380"/>
      <c r="E3" s="236">
        <v>31</v>
      </c>
      <c r="F3" s="236">
        <v>30</v>
      </c>
      <c r="G3" s="236">
        <v>31</v>
      </c>
      <c r="H3" s="236">
        <v>30</v>
      </c>
      <c r="I3" s="236">
        <v>31</v>
      </c>
      <c r="J3" s="236">
        <v>31</v>
      </c>
      <c r="K3" s="236">
        <v>30</v>
      </c>
      <c r="L3" s="236">
        <v>31</v>
      </c>
      <c r="M3" s="236">
        <v>30</v>
      </c>
      <c r="N3" s="236">
        <v>31</v>
      </c>
      <c r="O3" s="236">
        <v>31</v>
      </c>
      <c r="P3" s="236">
        <v>28</v>
      </c>
      <c r="Q3" s="236">
        <v>31</v>
      </c>
      <c r="R3" s="236">
        <v>30</v>
      </c>
      <c r="S3" s="236">
        <v>31</v>
      </c>
      <c r="T3" s="236">
        <v>30</v>
      </c>
      <c r="U3" s="236">
        <v>31</v>
      </c>
      <c r="V3" s="236">
        <v>31</v>
      </c>
      <c r="W3" s="236">
        <v>30</v>
      </c>
      <c r="X3" s="236">
        <v>31</v>
      </c>
      <c r="Y3" s="236">
        <v>30</v>
      </c>
      <c r="Z3" s="236">
        <v>31</v>
      </c>
      <c r="AA3" s="236">
        <v>31</v>
      </c>
      <c r="AB3" s="236">
        <v>28</v>
      </c>
      <c r="AC3" s="369">
        <v>31</v>
      </c>
    </row>
    <row r="4" spans="2:29" ht="15" x14ac:dyDescent="0.25">
      <c r="B4" s="243" t="s">
        <v>163</v>
      </c>
      <c r="C4" s="276"/>
      <c r="AC4" s="369"/>
    </row>
    <row r="5" spans="2:29" ht="15" x14ac:dyDescent="0.25">
      <c r="B5" s="243"/>
      <c r="D5" s="245" t="s">
        <v>40</v>
      </c>
      <c r="E5" s="246">
        <v>43891</v>
      </c>
      <c r="F5" s="246">
        <v>43922</v>
      </c>
      <c r="G5" s="246">
        <v>43952</v>
      </c>
      <c r="H5" s="246">
        <v>43983</v>
      </c>
      <c r="I5" s="246">
        <v>44013</v>
      </c>
      <c r="J5" s="246">
        <v>44044</v>
      </c>
      <c r="K5" s="246">
        <v>44075</v>
      </c>
      <c r="L5" s="246">
        <v>44105</v>
      </c>
      <c r="M5" s="246">
        <v>44136</v>
      </c>
      <c r="N5" s="246">
        <v>44166</v>
      </c>
      <c r="O5" s="246">
        <v>44197</v>
      </c>
      <c r="P5" s="246">
        <v>44228</v>
      </c>
      <c r="Q5" s="246">
        <v>44256</v>
      </c>
      <c r="R5" s="246">
        <v>44287</v>
      </c>
      <c r="S5" s="246">
        <v>44317</v>
      </c>
      <c r="T5" s="246">
        <v>44348</v>
      </c>
      <c r="U5" s="246">
        <v>44378</v>
      </c>
      <c r="V5" s="246">
        <v>44409</v>
      </c>
      <c r="W5" s="246">
        <v>44440</v>
      </c>
      <c r="X5" s="246">
        <v>44470</v>
      </c>
      <c r="Y5" s="246">
        <v>44501</v>
      </c>
      <c r="Z5" s="246">
        <v>44531</v>
      </c>
      <c r="AA5" s="246">
        <v>44562</v>
      </c>
      <c r="AB5" s="246">
        <v>44593</v>
      </c>
      <c r="AC5" s="370">
        <v>44621</v>
      </c>
    </row>
    <row r="6" spans="2:29" ht="15" x14ac:dyDescent="0.25">
      <c r="B6" s="384" t="s">
        <v>105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6"/>
    </row>
    <row r="7" spans="2:29" ht="45" x14ac:dyDescent="0.25">
      <c r="B7" s="248" t="s">
        <v>114</v>
      </c>
      <c r="E7" s="244" t="s">
        <v>113</v>
      </c>
      <c r="F7" s="244" t="s">
        <v>113</v>
      </c>
      <c r="G7" s="244" t="s">
        <v>113</v>
      </c>
      <c r="H7" s="244" t="s">
        <v>113</v>
      </c>
      <c r="I7" s="244" t="s">
        <v>113</v>
      </c>
      <c r="J7" s="244" t="s">
        <v>103</v>
      </c>
      <c r="K7" s="244" t="s">
        <v>166</v>
      </c>
      <c r="L7" s="244" t="s">
        <v>166</v>
      </c>
      <c r="M7" s="244" t="s">
        <v>166</v>
      </c>
      <c r="N7" s="244" t="s">
        <v>166</v>
      </c>
      <c r="O7" s="244" t="s">
        <v>166</v>
      </c>
      <c r="P7" s="244" t="s">
        <v>166</v>
      </c>
      <c r="Q7" s="244" t="s">
        <v>166</v>
      </c>
      <c r="R7" s="244" t="s">
        <v>166</v>
      </c>
      <c r="S7" s="244" t="s">
        <v>166</v>
      </c>
      <c r="T7" s="244" t="s">
        <v>166</v>
      </c>
      <c r="U7" s="244" t="s">
        <v>166</v>
      </c>
      <c r="V7" s="244" t="s">
        <v>166</v>
      </c>
      <c r="W7" s="244" t="s">
        <v>166</v>
      </c>
      <c r="X7" s="244" t="s">
        <v>166</v>
      </c>
      <c r="Y7" s="244" t="s">
        <v>166</v>
      </c>
      <c r="Z7" s="244" t="s">
        <v>166</v>
      </c>
      <c r="AA7" s="244" t="s">
        <v>166</v>
      </c>
      <c r="AB7" s="244" t="s">
        <v>166</v>
      </c>
      <c r="AC7" s="371" t="s">
        <v>166</v>
      </c>
    </row>
    <row r="8" spans="2:29" x14ac:dyDescent="0.2">
      <c r="B8" s="243" t="s">
        <v>104</v>
      </c>
      <c r="E8" s="256">
        <v>0</v>
      </c>
      <c r="F8" s="256">
        <v>0</v>
      </c>
      <c r="G8" s="256">
        <v>0</v>
      </c>
      <c r="H8" s="256">
        <v>0</v>
      </c>
      <c r="I8" s="256">
        <v>0</v>
      </c>
      <c r="J8" s="256">
        <v>20</v>
      </c>
      <c r="K8" s="256">
        <f t="shared" ref="K8:AC8" si="0">K3</f>
        <v>30</v>
      </c>
      <c r="L8" s="256">
        <f t="shared" si="0"/>
        <v>31</v>
      </c>
      <c r="M8" s="256">
        <f t="shared" si="0"/>
        <v>30</v>
      </c>
      <c r="N8" s="256">
        <f t="shared" si="0"/>
        <v>31</v>
      </c>
      <c r="O8" s="256">
        <f t="shared" si="0"/>
        <v>31</v>
      </c>
      <c r="P8" s="256">
        <f t="shared" si="0"/>
        <v>28</v>
      </c>
      <c r="Q8" s="256">
        <f t="shared" si="0"/>
        <v>31</v>
      </c>
      <c r="R8" s="256">
        <f t="shared" si="0"/>
        <v>30</v>
      </c>
      <c r="S8" s="256">
        <f t="shared" si="0"/>
        <v>31</v>
      </c>
      <c r="T8" s="256">
        <f t="shared" si="0"/>
        <v>30</v>
      </c>
      <c r="U8" s="256">
        <f t="shared" si="0"/>
        <v>31</v>
      </c>
      <c r="V8" s="256">
        <f t="shared" si="0"/>
        <v>31</v>
      </c>
      <c r="W8" s="256">
        <f t="shared" si="0"/>
        <v>30</v>
      </c>
      <c r="X8" s="256">
        <f t="shared" si="0"/>
        <v>31</v>
      </c>
      <c r="Y8" s="256">
        <f t="shared" si="0"/>
        <v>30</v>
      </c>
      <c r="Z8" s="256">
        <f t="shared" si="0"/>
        <v>31</v>
      </c>
      <c r="AA8" s="256">
        <f t="shared" si="0"/>
        <v>31</v>
      </c>
      <c r="AB8" s="256">
        <f t="shared" si="0"/>
        <v>28</v>
      </c>
      <c r="AC8" s="372">
        <f t="shared" si="0"/>
        <v>31</v>
      </c>
    </row>
    <row r="9" spans="2:29" x14ac:dyDescent="0.2">
      <c r="B9" s="243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373"/>
    </row>
    <row r="10" spans="2:29" s="255" customFormat="1" ht="15" x14ac:dyDescent="0.25">
      <c r="B10" s="352" t="s">
        <v>117</v>
      </c>
      <c r="C10" s="249"/>
      <c r="D10" s="250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373"/>
    </row>
    <row r="11" spans="2:29" x14ac:dyDescent="0.2">
      <c r="B11" s="248" t="s">
        <v>223</v>
      </c>
      <c r="D11" s="250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74"/>
    </row>
    <row r="12" spans="2:29" x14ac:dyDescent="0.2">
      <c r="B12" s="248" t="s">
        <v>231</v>
      </c>
      <c r="D12" s="250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375"/>
    </row>
    <row r="13" spans="2:29" s="290" customFormat="1" ht="15" x14ac:dyDescent="0.25">
      <c r="B13" s="344" t="s">
        <v>224</v>
      </c>
      <c r="C13" s="261"/>
      <c r="D13" s="349"/>
      <c r="E13" s="342">
        <f>E11*E12*E3</f>
        <v>0</v>
      </c>
      <c r="F13" s="342">
        <f t="shared" ref="F13:AC13" si="1">F11*F12*F3</f>
        <v>0</v>
      </c>
      <c r="G13" s="342">
        <f t="shared" si="1"/>
        <v>0</v>
      </c>
      <c r="H13" s="342">
        <f t="shared" si="1"/>
        <v>0</v>
      </c>
      <c r="I13" s="342">
        <f t="shared" si="1"/>
        <v>0</v>
      </c>
      <c r="J13" s="342">
        <f t="shared" si="1"/>
        <v>0</v>
      </c>
      <c r="K13" s="342">
        <f t="shared" si="1"/>
        <v>0</v>
      </c>
      <c r="L13" s="342">
        <f t="shared" si="1"/>
        <v>0</v>
      </c>
      <c r="M13" s="342">
        <f t="shared" si="1"/>
        <v>0</v>
      </c>
      <c r="N13" s="342">
        <f t="shared" si="1"/>
        <v>0</v>
      </c>
      <c r="O13" s="342">
        <f t="shared" si="1"/>
        <v>0</v>
      </c>
      <c r="P13" s="342">
        <f t="shared" si="1"/>
        <v>0</v>
      </c>
      <c r="Q13" s="342">
        <f t="shared" si="1"/>
        <v>0</v>
      </c>
      <c r="R13" s="342">
        <f t="shared" si="1"/>
        <v>0</v>
      </c>
      <c r="S13" s="342">
        <f t="shared" si="1"/>
        <v>0</v>
      </c>
      <c r="T13" s="342">
        <f t="shared" si="1"/>
        <v>0</v>
      </c>
      <c r="U13" s="342">
        <f t="shared" si="1"/>
        <v>0</v>
      </c>
      <c r="V13" s="342">
        <f t="shared" si="1"/>
        <v>0</v>
      </c>
      <c r="W13" s="342">
        <f t="shared" si="1"/>
        <v>0</v>
      </c>
      <c r="X13" s="342">
        <f t="shared" si="1"/>
        <v>0</v>
      </c>
      <c r="Y13" s="342">
        <f t="shared" si="1"/>
        <v>0</v>
      </c>
      <c r="Z13" s="342">
        <f t="shared" si="1"/>
        <v>0</v>
      </c>
      <c r="AA13" s="342">
        <f t="shared" si="1"/>
        <v>0</v>
      </c>
      <c r="AB13" s="342">
        <f t="shared" si="1"/>
        <v>0</v>
      </c>
      <c r="AC13" s="376">
        <f t="shared" si="1"/>
        <v>0</v>
      </c>
    </row>
    <row r="14" spans="2:29" x14ac:dyDescent="0.2">
      <c r="B14" s="263" t="s">
        <v>225</v>
      </c>
      <c r="C14" s="258"/>
      <c r="D14" s="350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377"/>
    </row>
    <row r="15" spans="2:29" ht="15" x14ac:dyDescent="0.25">
      <c r="B15" s="344" t="s">
        <v>226</v>
      </c>
      <c r="C15" s="249"/>
      <c r="D15" s="254"/>
      <c r="E15" s="342">
        <f>E13*E14</f>
        <v>0</v>
      </c>
      <c r="F15" s="342">
        <f t="shared" ref="F15" si="2">F13*F14</f>
        <v>0</v>
      </c>
      <c r="G15" s="342">
        <f t="shared" ref="G15" si="3">G13*G14</f>
        <v>0</v>
      </c>
      <c r="H15" s="342">
        <f t="shared" ref="H15" si="4">H13*H14</f>
        <v>0</v>
      </c>
      <c r="I15" s="342">
        <f t="shared" ref="I15" si="5">I13*I14</f>
        <v>0</v>
      </c>
      <c r="J15" s="342">
        <f t="shared" ref="J15" si="6">J13*J14</f>
        <v>0</v>
      </c>
      <c r="K15" s="342">
        <f t="shared" ref="K15" si="7">K13*K14</f>
        <v>0</v>
      </c>
      <c r="L15" s="342">
        <f t="shared" ref="L15" si="8">L13*L14</f>
        <v>0</v>
      </c>
      <c r="M15" s="342">
        <f t="shared" ref="M15" si="9">M13*M14</f>
        <v>0</v>
      </c>
      <c r="N15" s="342">
        <f t="shared" ref="N15" si="10">N13*N14</f>
        <v>0</v>
      </c>
      <c r="O15" s="342">
        <f t="shared" ref="O15" si="11">O13*O14</f>
        <v>0</v>
      </c>
      <c r="P15" s="342">
        <f t="shared" ref="P15" si="12">P13*P14</f>
        <v>0</v>
      </c>
      <c r="Q15" s="342">
        <f t="shared" ref="Q15" si="13">Q13*Q14</f>
        <v>0</v>
      </c>
      <c r="R15" s="342">
        <f t="shared" ref="R15" si="14">R13*R14</f>
        <v>0</v>
      </c>
      <c r="S15" s="342">
        <f t="shared" ref="S15" si="15">S13*S14</f>
        <v>0</v>
      </c>
      <c r="T15" s="342">
        <f t="shared" ref="T15" si="16">T13*T14</f>
        <v>0</v>
      </c>
      <c r="U15" s="342">
        <f t="shared" ref="U15" si="17">U13*U14</f>
        <v>0</v>
      </c>
      <c r="V15" s="342">
        <f t="shared" ref="V15" si="18">V13*V14</f>
        <v>0</v>
      </c>
      <c r="W15" s="342">
        <f t="shared" ref="W15" si="19">W13*W14</f>
        <v>0</v>
      </c>
      <c r="X15" s="342">
        <f t="shared" ref="X15" si="20">X13*X14</f>
        <v>0</v>
      </c>
      <c r="Y15" s="342">
        <f t="shared" ref="Y15" si="21">Y13*Y14</f>
        <v>0</v>
      </c>
      <c r="Z15" s="342">
        <f t="shared" ref="Z15" si="22">Z13*Z14</f>
        <v>0</v>
      </c>
      <c r="AA15" s="342">
        <f t="shared" ref="AA15" si="23">AA13*AA14</f>
        <v>0</v>
      </c>
      <c r="AB15" s="342">
        <f t="shared" ref="AB15" si="24">AB13*AB14</f>
        <v>0</v>
      </c>
      <c r="AC15" s="376">
        <f t="shared" ref="AC15" si="25">AC13*AC14</f>
        <v>0</v>
      </c>
    </row>
    <row r="16" spans="2:29" ht="15" x14ac:dyDescent="0.25">
      <c r="B16" s="248"/>
      <c r="C16" s="249"/>
      <c r="D16" s="254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76"/>
    </row>
    <row r="17" spans="2:29" x14ac:dyDescent="0.2">
      <c r="B17" s="248" t="s">
        <v>232</v>
      </c>
      <c r="C17" s="249"/>
      <c r="D17" s="254"/>
      <c r="E17" s="353">
        <f>E11</f>
        <v>0</v>
      </c>
      <c r="F17" s="353">
        <f t="shared" ref="F17:AC17" si="26">F11</f>
        <v>0</v>
      </c>
      <c r="G17" s="353">
        <f t="shared" si="26"/>
        <v>0</v>
      </c>
      <c r="H17" s="353">
        <f t="shared" si="26"/>
        <v>0</v>
      </c>
      <c r="I17" s="353">
        <f t="shared" si="26"/>
        <v>0</v>
      </c>
      <c r="J17" s="353">
        <f t="shared" si="26"/>
        <v>0</v>
      </c>
      <c r="K17" s="353">
        <f t="shared" si="26"/>
        <v>0</v>
      </c>
      <c r="L17" s="353">
        <f t="shared" si="26"/>
        <v>0</v>
      </c>
      <c r="M17" s="353">
        <f t="shared" si="26"/>
        <v>0</v>
      </c>
      <c r="N17" s="353">
        <f t="shared" si="26"/>
        <v>0</v>
      </c>
      <c r="O17" s="353">
        <f t="shared" si="26"/>
        <v>0</v>
      </c>
      <c r="P17" s="353">
        <f t="shared" si="26"/>
        <v>0</v>
      </c>
      <c r="Q17" s="353">
        <f t="shared" si="26"/>
        <v>0</v>
      </c>
      <c r="R17" s="353">
        <f t="shared" si="26"/>
        <v>0</v>
      </c>
      <c r="S17" s="353">
        <f t="shared" si="26"/>
        <v>0</v>
      </c>
      <c r="T17" s="353">
        <f t="shared" si="26"/>
        <v>0</v>
      </c>
      <c r="U17" s="353">
        <f t="shared" si="26"/>
        <v>0</v>
      </c>
      <c r="V17" s="353">
        <f t="shared" si="26"/>
        <v>0</v>
      </c>
      <c r="W17" s="353">
        <f t="shared" si="26"/>
        <v>0</v>
      </c>
      <c r="X17" s="353">
        <f t="shared" si="26"/>
        <v>0</v>
      </c>
      <c r="Y17" s="353">
        <f t="shared" si="26"/>
        <v>0</v>
      </c>
      <c r="Z17" s="353">
        <f t="shared" si="26"/>
        <v>0</v>
      </c>
      <c r="AA17" s="353">
        <f t="shared" si="26"/>
        <v>0</v>
      </c>
      <c r="AB17" s="353">
        <f t="shared" si="26"/>
        <v>0</v>
      </c>
      <c r="AC17" s="378">
        <f t="shared" si="26"/>
        <v>0</v>
      </c>
    </row>
    <row r="18" spans="2:29" x14ac:dyDescent="0.2">
      <c r="B18" s="248" t="s">
        <v>233</v>
      </c>
      <c r="C18" s="249"/>
      <c r="D18" s="254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377"/>
    </row>
    <row r="19" spans="2:29" ht="15" x14ac:dyDescent="0.25">
      <c r="B19" s="248" t="s">
        <v>235</v>
      </c>
      <c r="C19" s="249"/>
      <c r="D19" s="254"/>
      <c r="E19" s="342">
        <f>E17*E18</f>
        <v>0</v>
      </c>
      <c r="F19" s="342">
        <f t="shared" ref="F19:AC19" si="27">F17*F18</f>
        <v>0</v>
      </c>
      <c r="G19" s="342">
        <f t="shared" si="27"/>
        <v>0</v>
      </c>
      <c r="H19" s="342">
        <f t="shared" si="27"/>
        <v>0</v>
      </c>
      <c r="I19" s="342">
        <f t="shared" si="27"/>
        <v>0</v>
      </c>
      <c r="J19" s="342">
        <f t="shared" si="27"/>
        <v>0</v>
      </c>
      <c r="K19" s="342">
        <f t="shared" si="27"/>
        <v>0</v>
      </c>
      <c r="L19" s="342">
        <f t="shared" si="27"/>
        <v>0</v>
      </c>
      <c r="M19" s="342">
        <f t="shared" si="27"/>
        <v>0</v>
      </c>
      <c r="N19" s="342">
        <f t="shared" si="27"/>
        <v>0</v>
      </c>
      <c r="O19" s="342">
        <f t="shared" si="27"/>
        <v>0</v>
      </c>
      <c r="P19" s="342">
        <f t="shared" si="27"/>
        <v>0</v>
      </c>
      <c r="Q19" s="342">
        <f t="shared" si="27"/>
        <v>0</v>
      </c>
      <c r="R19" s="342">
        <f t="shared" si="27"/>
        <v>0</v>
      </c>
      <c r="S19" s="342">
        <f t="shared" si="27"/>
        <v>0</v>
      </c>
      <c r="T19" s="342">
        <f t="shared" si="27"/>
        <v>0</v>
      </c>
      <c r="U19" s="342">
        <f t="shared" si="27"/>
        <v>0</v>
      </c>
      <c r="V19" s="342">
        <f t="shared" si="27"/>
        <v>0</v>
      </c>
      <c r="W19" s="342">
        <f t="shared" si="27"/>
        <v>0</v>
      </c>
      <c r="X19" s="342">
        <f t="shared" si="27"/>
        <v>0</v>
      </c>
      <c r="Y19" s="342">
        <f t="shared" si="27"/>
        <v>0</v>
      </c>
      <c r="Z19" s="342">
        <f t="shared" si="27"/>
        <v>0</v>
      </c>
      <c r="AA19" s="342">
        <f t="shared" si="27"/>
        <v>0</v>
      </c>
      <c r="AB19" s="342">
        <f t="shared" si="27"/>
        <v>0</v>
      </c>
      <c r="AC19" s="376">
        <f t="shared" si="27"/>
        <v>0</v>
      </c>
    </row>
    <row r="20" spans="2:29" x14ac:dyDescent="0.2">
      <c r="B20" s="248" t="s">
        <v>234</v>
      </c>
      <c r="C20" s="249"/>
      <c r="D20" s="254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375"/>
    </row>
    <row r="21" spans="2:29" s="290" customFormat="1" ht="15" x14ac:dyDescent="0.25">
      <c r="B21" s="344" t="s">
        <v>236</v>
      </c>
      <c r="C21" s="354"/>
      <c r="D21" s="355"/>
      <c r="E21" s="342">
        <f>E19*E20</f>
        <v>0</v>
      </c>
      <c r="F21" s="342">
        <f t="shared" ref="F21:AC21" si="28">F19*F20</f>
        <v>0</v>
      </c>
      <c r="G21" s="342">
        <f t="shared" si="28"/>
        <v>0</v>
      </c>
      <c r="H21" s="342">
        <f t="shared" si="28"/>
        <v>0</v>
      </c>
      <c r="I21" s="342">
        <f t="shared" si="28"/>
        <v>0</v>
      </c>
      <c r="J21" s="342">
        <f t="shared" si="28"/>
        <v>0</v>
      </c>
      <c r="K21" s="342">
        <f t="shared" si="28"/>
        <v>0</v>
      </c>
      <c r="L21" s="342">
        <f t="shared" si="28"/>
        <v>0</v>
      </c>
      <c r="M21" s="342">
        <f t="shared" si="28"/>
        <v>0</v>
      </c>
      <c r="N21" s="342">
        <f t="shared" si="28"/>
        <v>0</v>
      </c>
      <c r="O21" s="342">
        <f t="shared" si="28"/>
        <v>0</v>
      </c>
      <c r="P21" s="342">
        <f t="shared" si="28"/>
        <v>0</v>
      </c>
      <c r="Q21" s="342">
        <f t="shared" si="28"/>
        <v>0</v>
      </c>
      <c r="R21" s="342">
        <f t="shared" si="28"/>
        <v>0</v>
      </c>
      <c r="S21" s="342">
        <f t="shared" si="28"/>
        <v>0</v>
      </c>
      <c r="T21" s="342">
        <f t="shared" si="28"/>
        <v>0</v>
      </c>
      <c r="U21" s="342">
        <f t="shared" si="28"/>
        <v>0</v>
      </c>
      <c r="V21" s="342">
        <f t="shared" si="28"/>
        <v>0</v>
      </c>
      <c r="W21" s="342">
        <f t="shared" si="28"/>
        <v>0</v>
      </c>
      <c r="X21" s="342">
        <f t="shared" si="28"/>
        <v>0</v>
      </c>
      <c r="Y21" s="342">
        <f t="shared" si="28"/>
        <v>0</v>
      </c>
      <c r="Z21" s="342">
        <f t="shared" si="28"/>
        <v>0</v>
      </c>
      <c r="AA21" s="342">
        <f t="shared" si="28"/>
        <v>0</v>
      </c>
      <c r="AB21" s="342">
        <f t="shared" si="28"/>
        <v>0</v>
      </c>
      <c r="AC21" s="376">
        <f t="shared" si="28"/>
        <v>0</v>
      </c>
    </row>
    <row r="22" spans="2:29" x14ac:dyDescent="0.2">
      <c r="B22" s="263" t="s">
        <v>237</v>
      </c>
      <c r="C22" s="249"/>
      <c r="D22" s="254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377"/>
    </row>
    <row r="23" spans="2:29" ht="15" x14ac:dyDescent="0.25">
      <c r="B23" s="344" t="s">
        <v>238</v>
      </c>
      <c r="C23" s="249"/>
      <c r="D23" s="254"/>
      <c r="E23" s="342">
        <f>E21*E22</f>
        <v>0</v>
      </c>
      <c r="F23" s="342">
        <f t="shared" ref="F23:AC23" si="29">F21*F22</f>
        <v>0</v>
      </c>
      <c r="G23" s="342">
        <f t="shared" si="29"/>
        <v>0</v>
      </c>
      <c r="H23" s="342">
        <f t="shared" si="29"/>
        <v>0</v>
      </c>
      <c r="I23" s="342">
        <f t="shared" si="29"/>
        <v>0</v>
      </c>
      <c r="J23" s="342">
        <f t="shared" si="29"/>
        <v>0</v>
      </c>
      <c r="K23" s="342">
        <f t="shared" si="29"/>
        <v>0</v>
      </c>
      <c r="L23" s="342">
        <f t="shared" si="29"/>
        <v>0</v>
      </c>
      <c r="M23" s="342">
        <f t="shared" si="29"/>
        <v>0</v>
      </c>
      <c r="N23" s="342">
        <f t="shared" si="29"/>
        <v>0</v>
      </c>
      <c r="O23" s="342">
        <f t="shared" si="29"/>
        <v>0</v>
      </c>
      <c r="P23" s="342">
        <f t="shared" si="29"/>
        <v>0</v>
      </c>
      <c r="Q23" s="342">
        <f t="shared" si="29"/>
        <v>0</v>
      </c>
      <c r="R23" s="342">
        <f t="shared" si="29"/>
        <v>0</v>
      </c>
      <c r="S23" s="342">
        <f t="shared" si="29"/>
        <v>0</v>
      </c>
      <c r="T23" s="342">
        <f t="shared" si="29"/>
        <v>0</v>
      </c>
      <c r="U23" s="342">
        <f t="shared" si="29"/>
        <v>0</v>
      </c>
      <c r="V23" s="342">
        <f t="shared" si="29"/>
        <v>0</v>
      </c>
      <c r="W23" s="342">
        <f t="shared" si="29"/>
        <v>0</v>
      </c>
      <c r="X23" s="342">
        <f t="shared" si="29"/>
        <v>0</v>
      </c>
      <c r="Y23" s="342">
        <f t="shared" si="29"/>
        <v>0</v>
      </c>
      <c r="Z23" s="342">
        <f t="shared" si="29"/>
        <v>0</v>
      </c>
      <c r="AA23" s="342">
        <f t="shared" si="29"/>
        <v>0</v>
      </c>
      <c r="AB23" s="342">
        <f t="shared" si="29"/>
        <v>0</v>
      </c>
      <c r="AC23" s="376">
        <f t="shared" si="29"/>
        <v>0</v>
      </c>
    </row>
    <row r="24" spans="2:29" ht="15" x14ac:dyDescent="0.25">
      <c r="B24" s="248"/>
      <c r="C24" s="249"/>
      <c r="D24" s="254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76"/>
    </row>
    <row r="25" spans="2:29" x14ac:dyDescent="0.2">
      <c r="B25" s="248" t="s">
        <v>208</v>
      </c>
      <c r="D25" s="25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74"/>
    </row>
    <row r="26" spans="2:29" x14ac:dyDescent="0.2">
      <c r="B26" s="248" t="s">
        <v>209</v>
      </c>
      <c r="D26" s="250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375"/>
    </row>
    <row r="27" spans="2:29" s="290" customFormat="1" ht="15" x14ac:dyDescent="0.25">
      <c r="B27" s="344" t="s">
        <v>115</v>
      </c>
      <c r="C27" s="261"/>
      <c r="D27" s="349"/>
      <c r="E27" s="342">
        <f t="shared" ref="E27:AC27" si="30">E25*E26*E3</f>
        <v>0</v>
      </c>
      <c r="F27" s="342">
        <f t="shared" si="30"/>
        <v>0</v>
      </c>
      <c r="G27" s="342">
        <f t="shared" si="30"/>
        <v>0</v>
      </c>
      <c r="H27" s="342">
        <f t="shared" si="30"/>
        <v>0</v>
      </c>
      <c r="I27" s="342">
        <f t="shared" si="30"/>
        <v>0</v>
      </c>
      <c r="J27" s="342">
        <f t="shared" si="30"/>
        <v>0</v>
      </c>
      <c r="K27" s="342">
        <f t="shared" si="30"/>
        <v>0</v>
      </c>
      <c r="L27" s="342">
        <f t="shared" si="30"/>
        <v>0</v>
      </c>
      <c r="M27" s="342">
        <f t="shared" si="30"/>
        <v>0</v>
      </c>
      <c r="N27" s="342">
        <f t="shared" si="30"/>
        <v>0</v>
      </c>
      <c r="O27" s="342">
        <f t="shared" si="30"/>
        <v>0</v>
      </c>
      <c r="P27" s="342">
        <f t="shared" si="30"/>
        <v>0</v>
      </c>
      <c r="Q27" s="342">
        <f t="shared" si="30"/>
        <v>0</v>
      </c>
      <c r="R27" s="342">
        <f t="shared" si="30"/>
        <v>0</v>
      </c>
      <c r="S27" s="342">
        <f t="shared" si="30"/>
        <v>0</v>
      </c>
      <c r="T27" s="342">
        <f t="shared" si="30"/>
        <v>0</v>
      </c>
      <c r="U27" s="342">
        <f t="shared" si="30"/>
        <v>0</v>
      </c>
      <c r="V27" s="342">
        <f t="shared" si="30"/>
        <v>0</v>
      </c>
      <c r="W27" s="342">
        <f t="shared" si="30"/>
        <v>0</v>
      </c>
      <c r="X27" s="342">
        <f t="shared" si="30"/>
        <v>0</v>
      </c>
      <c r="Y27" s="342">
        <f t="shared" si="30"/>
        <v>0</v>
      </c>
      <c r="Z27" s="342">
        <f t="shared" si="30"/>
        <v>0</v>
      </c>
      <c r="AA27" s="342">
        <f t="shared" si="30"/>
        <v>0</v>
      </c>
      <c r="AB27" s="342">
        <f t="shared" si="30"/>
        <v>0</v>
      </c>
      <c r="AC27" s="376">
        <f t="shared" si="30"/>
        <v>0</v>
      </c>
    </row>
    <row r="28" spans="2:29" x14ac:dyDescent="0.2">
      <c r="B28" s="263" t="s">
        <v>157</v>
      </c>
      <c r="C28" s="258"/>
      <c r="D28" s="350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377"/>
    </row>
    <row r="29" spans="2:29" s="290" customFormat="1" ht="15" x14ac:dyDescent="0.25">
      <c r="B29" s="344" t="s">
        <v>210</v>
      </c>
      <c r="C29" s="261"/>
      <c r="D29" s="349"/>
      <c r="E29" s="342">
        <f>E27*E28</f>
        <v>0</v>
      </c>
      <c r="F29" s="342">
        <f t="shared" ref="F29:AC29" si="31">F27*F28</f>
        <v>0</v>
      </c>
      <c r="G29" s="342">
        <f t="shared" si="31"/>
        <v>0</v>
      </c>
      <c r="H29" s="342">
        <f t="shared" si="31"/>
        <v>0</v>
      </c>
      <c r="I29" s="342">
        <f t="shared" si="31"/>
        <v>0</v>
      </c>
      <c r="J29" s="342">
        <f t="shared" si="31"/>
        <v>0</v>
      </c>
      <c r="K29" s="342">
        <f t="shared" si="31"/>
        <v>0</v>
      </c>
      <c r="L29" s="342">
        <f t="shared" si="31"/>
        <v>0</v>
      </c>
      <c r="M29" s="342">
        <f t="shared" si="31"/>
        <v>0</v>
      </c>
      <c r="N29" s="342">
        <f t="shared" si="31"/>
        <v>0</v>
      </c>
      <c r="O29" s="342">
        <f t="shared" si="31"/>
        <v>0</v>
      </c>
      <c r="P29" s="342">
        <f t="shared" si="31"/>
        <v>0</v>
      </c>
      <c r="Q29" s="342">
        <f t="shared" si="31"/>
        <v>0</v>
      </c>
      <c r="R29" s="342">
        <f t="shared" si="31"/>
        <v>0</v>
      </c>
      <c r="S29" s="342">
        <f t="shared" si="31"/>
        <v>0</v>
      </c>
      <c r="T29" s="342">
        <f t="shared" si="31"/>
        <v>0</v>
      </c>
      <c r="U29" s="342">
        <f t="shared" si="31"/>
        <v>0</v>
      </c>
      <c r="V29" s="342">
        <f t="shared" si="31"/>
        <v>0</v>
      </c>
      <c r="W29" s="342">
        <f t="shared" si="31"/>
        <v>0</v>
      </c>
      <c r="X29" s="342">
        <f t="shared" si="31"/>
        <v>0</v>
      </c>
      <c r="Y29" s="342">
        <f t="shared" si="31"/>
        <v>0</v>
      </c>
      <c r="Z29" s="342">
        <f t="shared" si="31"/>
        <v>0</v>
      </c>
      <c r="AA29" s="342">
        <f t="shared" si="31"/>
        <v>0</v>
      </c>
      <c r="AB29" s="342">
        <f t="shared" si="31"/>
        <v>0</v>
      </c>
      <c r="AC29" s="376">
        <f t="shared" si="31"/>
        <v>0</v>
      </c>
    </row>
    <row r="30" spans="2:29" ht="15" x14ac:dyDescent="0.25">
      <c r="B30" s="248"/>
      <c r="C30" s="249"/>
      <c r="D30" s="254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76"/>
    </row>
    <row r="31" spans="2:29" x14ac:dyDescent="0.2">
      <c r="B31" s="243" t="s">
        <v>211</v>
      </c>
      <c r="C31" s="249"/>
      <c r="D31" s="254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74"/>
    </row>
    <row r="32" spans="2:29" x14ac:dyDescent="0.2">
      <c r="B32" s="243" t="s">
        <v>209</v>
      </c>
      <c r="C32" s="249"/>
      <c r="D32" s="25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375"/>
    </row>
    <row r="33" spans="2:29" ht="15" x14ac:dyDescent="0.25">
      <c r="B33" s="295" t="s">
        <v>116</v>
      </c>
      <c r="C33" s="249"/>
      <c r="D33" s="254"/>
      <c r="E33" s="342">
        <f t="shared" ref="E33:AC33" si="32">E31*E32*E3</f>
        <v>0</v>
      </c>
      <c r="F33" s="342">
        <f t="shared" si="32"/>
        <v>0</v>
      </c>
      <c r="G33" s="342">
        <f t="shared" si="32"/>
        <v>0</v>
      </c>
      <c r="H33" s="342">
        <f t="shared" si="32"/>
        <v>0</v>
      </c>
      <c r="I33" s="342">
        <f t="shared" si="32"/>
        <v>0</v>
      </c>
      <c r="J33" s="342">
        <f t="shared" si="32"/>
        <v>0</v>
      </c>
      <c r="K33" s="342">
        <f t="shared" si="32"/>
        <v>0</v>
      </c>
      <c r="L33" s="342">
        <f t="shared" si="32"/>
        <v>0</v>
      </c>
      <c r="M33" s="342">
        <f t="shared" si="32"/>
        <v>0</v>
      </c>
      <c r="N33" s="342">
        <f t="shared" si="32"/>
        <v>0</v>
      </c>
      <c r="O33" s="342">
        <f t="shared" si="32"/>
        <v>0</v>
      </c>
      <c r="P33" s="342">
        <f t="shared" si="32"/>
        <v>0</v>
      </c>
      <c r="Q33" s="342">
        <f t="shared" si="32"/>
        <v>0</v>
      </c>
      <c r="R33" s="342">
        <f t="shared" si="32"/>
        <v>0</v>
      </c>
      <c r="S33" s="342">
        <f t="shared" si="32"/>
        <v>0</v>
      </c>
      <c r="T33" s="342">
        <f t="shared" si="32"/>
        <v>0</v>
      </c>
      <c r="U33" s="342">
        <f t="shared" si="32"/>
        <v>0</v>
      </c>
      <c r="V33" s="342">
        <f t="shared" si="32"/>
        <v>0</v>
      </c>
      <c r="W33" s="342">
        <f t="shared" si="32"/>
        <v>0</v>
      </c>
      <c r="X33" s="342">
        <f t="shared" si="32"/>
        <v>0</v>
      </c>
      <c r="Y33" s="342">
        <f t="shared" si="32"/>
        <v>0</v>
      </c>
      <c r="Z33" s="342">
        <f t="shared" si="32"/>
        <v>0</v>
      </c>
      <c r="AA33" s="342">
        <f t="shared" si="32"/>
        <v>0</v>
      </c>
      <c r="AB33" s="342">
        <f t="shared" si="32"/>
        <v>0</v>
      </c>
      <c r="AC33" s="376">
        <f t="shared" si="32"/>
        <v>0</v>
      </c>
    </row>
    <row r="34" spans="2:29" x14ac:dyDescent="0.2">
      <c r="B34" s="257" t="s">
        <v>158</v>
      </c>
      <c r="C34" s="249"/>
      <c r="D34" s="254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377"/>
    </row>
    <row r="35" spans="2:29" ht="15" x14ac:dyDescent="0.25">
      <c r="B35" s="295" t="s">
        <v>212</v>
      </c>
      <c r="C35" s="249"/>
      <c r="D35" s="254"/>
      <c r="E35" s="342">
        <f>E33*E34</f>
        <v>0</v>
      </c>
      <c r="F35" s="342">
        <f t="shared" ref="F35:AC35" si="33">F33*F34</f>
        <v>0</v>
      </c>
      <c r="G35" s="342">
        <f t="shared" si="33"/>
        <v>0</v>
      </c>
      <c r="H35" s="342">
        <f t="shared" si="33"/>
        <v>0</v>
      </c>
      <c r="I35" s="342">
        <f t="shared" si="33"/>
        <v>0</v>
      </c>
      <c r="J35" s="342">
        <f t="shared" si="33"/>
        <v>0</v>
      </c>
      <c r="K35" s="342">
        <f t="shared" si="33"/>
        <v>0</v>
      </c>
      <c r="L35" s="342">
        <f t="shared" si="33"/>
        <v>0</v>
      </c>
      <c r="M35" s="342">
        <f t="shared" si="33"/>
        <v>0</v>
      </c>
      <c r="N35" s="342">
        <f t="shared" si="33"/>
        <v>0</v>
      </c>
      <c r="O35" s="342">
        <f t="shared" si="33"/>
        <v>0</v>
      </c>
      <c r="P35" s="342">
        <f t="shared" si="33"/>
        <v>0</v>
      </c>
      <c r="Q35" s="342">
        <f t="shared" si="33"/>
        <v>0</v>
      </c>
      <c r="R35" s="342">
        <f t="shared" si="33"/>
        <v>0</v>
      </c>
      <c r="S35" s="342">
        <f t="shared" si="33"/>
        <v>0</v>
      </c>
      <c r="T35" s="342">
        <f t="shared" si="33"/>
        <v>0</v>
      </c>
      <c r="U35" s="342">
        <f t="shared" si="33"/>
        <v>0</v>
      </c>
      <c r="V35" s="342">
        <f t="shared" si="33"/>
        <v>0</v>
      </c>
      <c r="W35" s="342">
        <f t="shared" si="33"/>
        <v>0</v>
      </c>
      <c r="X35" s="342">
        <f t="shared" si="33"/>
        <v>0</v>
      </c>
      <c r="Y35" s="342">
        <f t="shared" si="33"/>
        <v>0</v>
      </c>
      <c r="Z35" s="342">
        <f t="shared" si="33"/>
        <v>0</v>
      </c>
      <c r="AA35" s="342">
        <f t="shared" si="33"/>
        <v>0</v>
      </c>
      <c r="AB35" s="342">
        <f t="shared" si="33"/>
        <v>0</v>
      </c>
      <c r="AC35" s="376">
        <f t="shared" si="33"/>
        <v>0</v>
      </c>
    </row>
    <row r="36" spans="2:29" ht="15" x14ac:dyDescent="0.25">
      <c r="B36" s="248"/>
      <c r="C36" s="249"/>
      <c r="D36" s="254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76"/>
    </row>
    <row r="37" spans="2:29" x14ac:dyDescent="0.2">
      <c r="B37" s="243" t="s">
        <v>300</v>
      </c>
      <c r="C37" s="249"/>
      <c r="D37" s="254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74"/>
    </row>
    <row r="38" spans="2:29" x14ac:dyDescent="0.2">
      <c r="B38" s="243" t="s">
        <v>213</v>
      </c>
      <c r="C38" s="249"/>
      <c r="D38" s="25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375"/>
    </row>
    <row r="39" spans="2:29" ht="15" x14ac:dyDescent="0.25">
      <c r="B39" s="295" t="s">
        <v>216</v>
      </c>
      <c r="C39" s="249"/>
      <c r="D39" s="254"/>
      <c r="E39" s="342">
        <f>E37*E38</f>
        <v>0</v>
      </c>
      <c r="F39" s="342">
        <f t="shared" ref="F39:AC39" si="34">F37*F38</f>
        <v>0</v>
      </c>
      <c r="G39" s="342">
        <f t="shared" si="34"/>
        <v>0</v>
      </c>
      <c r="H39" s="342">
        <f t="shared" si="34"/>
        <v>0</v>
      </c>
      <c r="I39" s="342">
        <f t="shared" si="34"/>
        <v>0</v>
      </c>
      <c r="J39" s="342">
        <f t="shared" si="34"/>
        <v>0</v>
      </c>
      <c r="K39" s="342">
        <f t="shared" si="34"/>
        <v>0</v>
      </c>
      <c r="L39" s="342">
        <f t="shared" si="34"/>
        <v>0</v>
      </c>
      <c r="M39" s="342">
        <f t="shared" si="34"/>
        <v>0</v>
      </c>
      <c r="N39" s="342">
        <f t="shared" si="34"/>
        <v>0</v>
      </c>
      <c r="O39" s="342">
        <f t="shared" si="34"/>
        <v>0</v>
      </c>
      <c r="P39" s="342">
        <f t="shared" si="34"/>
        <v>0</v>
      </c>
      <c r="Q39" s="342">
        <f t="shared" si="34"/>
        <v>0</v>
      </c>
      <c r="R39" s="342">
        <f t="shared" si="34"/>
        <v>0</v>
      </c>
      <c r="S39" s="342">
        <f t="shared" si="34"/>
        <v>0</v>
      </c>
      <c r="T39" s="342">
        <f t="shared" si="34"/>
        <v>0</v>
      </c>
      <c r="U39" s="342">
        <f t="shared" si="34"/>
        <v>0</v>
      </c>
      <c r="V39" s="342">
        <f t="shared" si="34"/>
        <v>0</v>
      </c>
      <c r="W39" s="342">
        <f t="shared" si="34"/>
        <v>0</v>
      </c>
      <c r="X39" s="342">
        <f t="shared" si="34"/>
        <v>0</v>
      </c>
      <c r="Y39" s="342">
        <f t="shared" si="34"/>
        <v>0</v>
      </c>
      <c r="Z39" s="342">
        <f t="shared" si="34"/>
        <v>0</v>
      </c>
      <c r="AA39" s="342">
        <f t="shared" si="34"/>
        <v>0</v>
      </c>
      <c r="AB39" s="342">
        <f t="shared" si="34"/>
        <v>0</v>
      </c>
      <c r="AC39" s="376">
        <f t="shared" si="34"/>
        <v>0</v>
      </c>
    </row>
    <row r="40" spans="2:29" x14ac:dyDescent="0.2">
      <c r="B40" s="257" t="s">
        <v>217</v>
      </c>
      <c r="C40" s="249"/>
      <c r="D40" s="254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379"/>
    </row>
    <row r="41" spans="2:29" ht="15" x14ac:dyDescent="0.25">
      <c r="B41" s="295" t="s">
        <v>218</v>
      </c>
      <c r="C41" s="249"/>
      <c r="D41" s="254"/>
      <c r="E41" s="342">
        <f>E39*E40</f>
        <v>0</v>
      </c>
      <c r="F41" s="342">
        <f t="shared" ref="F41:AC41" si="35">F39*F40</f>
        <v>0</v>
      </c>
      <c r="G41" s="342">
        <f t="shared" si="35"/>
        <v>0</v>
      </c>
      <c r="H41" s="342">
        <f t="shared" si="35"/>
        <v>0</v>
      </c>
      <c r="I41" s="342">
        <f t="shared" si="35"/>
        <v>0</v>
      </c>
      <c r="J41" s="342">
        <f t="shared" si="35"/>
        <v>0</v>
      </c>
      <c r="K41" s="342">
        <f t="shared" si="35"/>
        <v>0</v>
      </c>
      <c r="L41" s="342">
        <f t="shared" si="35"/>
        <v>0</v>
      </c>
      <c r="M41" s="342">
        <f t="shared" si="35"/>
        <v>0</v>
      </c>
      <c r="N41" s="342">
        <f t="shared" si="35"/>
        <v>0</v>
      </c>
      <c r="O41" s="342">
        <f t="shared" si="35"/>
        <v>0</v>
      </c>
      <c r="P41" s="342">
        <f t="shared" si="35"/>
        <v>0</v>
      </c>
      <c r="Q41" s="342">
        <f t="shared" si="35"/>
        <v>0</v>
      </c>
      <c r="R41" s="342">
        <f t="shared" si="35"/>
        <v>0</v>
      </c>
      <c r="S41" s="342">
        <f t="shared" si="35"/>
        <v>0</v>
      </c>
      <c r="T41" s="342">
        <f t="shared" si="35"/>
        <v>0</v>
      </c>
      <c r="U41" s="342">
        <f t="shared" si="35"/>
        <v>0</v>
      </c>
      <c r="V41" s="342">
        <f t="shared" si="35"/>
        <v>0</v>
      </c>
      <c r="W41" s="342">
        <f t="shared" si="35"/>
        <v>0</v>
      </c>
      <c r="X41" s="342">
        <f t="shared" si="35"/>
        <v>0</v>
      </c>
      <c r="Y41" s="342">
        <f t="shared" si="35"/>
        <v>0</v>
      </c>
      <c r="Z41" s="342">
        <f t="shared" si="35"/>
        <v>0</v>
      </c>
      <c r="AA41" s="342">
        <f t="shared" si="35"/>
        <v>0</v>
      </c>
      <c r="AB41" s="342">
        <f t="shared" si="35"/>
        <v>0</v>
      </c>
      <c r="AC41" s="376">
        <f t="shared" si="35"/>
        <v>0</v>
      </c>
    </row>
    <row r="42" spans="2:29" ht="15" x14ac:dyDescent="0.25">
      <c r="B42" s="248"/>
      <c r="C42" s="249"/>
      <c r="D42" s="254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76"/>
    </row>
    <row r="43" spans="2:29" x14ac:dyDescent="0.2">
      <c r="B43" s="243" t="s">
        <v>200</v>
      </c>
      <c r="D43" s="250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375"/>
    </row>
    <row r="44" spans="2:29" x14ac:dyDescent="0.2">
      <c r="B44" s="257" t="s">
        <v>201</v>
      </c>
      <c r="C44" s="258"/>
      <c r="D44" s="350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79"/>
    </row>
    <row r="45" spans="2:29" ht="15" x14ac:dyDescent="0.25">
      <c r="B45" s="295" t="s">
        <v>214</v>
      </c>
      <c r="C45" s="249"/>
      <c r="D45" s="254"/>
      <c r="E45" s="342">
        <f>E43*E44</f>
        <v>0</v>
      </c>
      <c r="F45" s="342">
        <f t="shared" ref="F45:AC45" si="36">F43*F44</f>
        <v>0</v>
      </c>
      <c r="G45" s="342">
        <f t="shared" si="36"/>
        <v>0</v>
      </c>
      <c r="H45" s="342">
        <f t="shared" si="36"/>
        <v>0</v>
      </c>
      <c r="I45" s="342">
        <f t="shared" si="36"/>
        <v>0</v>
      </c>
      <c r="J45" s="342">
        <f t="shared" si="36"/>
        <v>0</v>
      </c>
      <c r="K45" s="342">
        <f t="shared" si="36"/>
        <v>0</v>
      </c>
      <c r="L45" s="342">
        <f t="shared" si="36"/>
        <v>0</v>
      </c>
      <c r="M45" s="342">
        <f t="shared" si="36"/>
        <v>0</v>
      </c>
      <c r="N45" s="342">
        <f t="shared" si="36"/>
        <v>0</v>
      </c>
      <c r="O45" s="342">
        <f t="shared" si="36"/>
        <v>0</v>
      </c>
      <c r="P45" s="342">
        <f t="shared" si="36"/>
        <v>0</v>
      </c>
      <c r="Q45" s="342">
        <f t="shared" si="36"/>
        <v>0</v>
      </c>
      <c r="R45" s="342">
        <f t="shared" si="36"/>
        <v>0</v>
      </c>
      <c r="S45" s="342">
        <f t="shared" si="36"/>
        <v>0</v>
      </c>
      <c r="T45" s="342">
        <f t="shared" si="36"/>
        <v>0</v>
      </c>
      <c r="U45" s="342">
        <f t="shared" si="36"/>
        <v>0</v>
      </c>
      <c r="V45" s="342">
        <f t="shared" si="36"/>
        <v>0</v>
      </c>
      <c r="W45" s="342">
        <f t="shared" si="36"/>
        <v>0</v>
      </c>
      <c r="X45" s="342">
        <f t="shared" si="36"/>
        <v>0</v>
      </c>
      <c r="Y45" s="342">
        <f t="shared" si="36"/>
        <v>0</v>
      </c>
      <c r="Z45" s="342">
        <f t="shared" si="36"/>
        <v>0</v>
      </c>
      <c r="AA45" s="342">
        <f t="shared" si="36"/>
        <v>0</v>
      </c>
      <c r="AB45" s="342">
        <f t="shared" si="36"/>
        <v>0</v>
      </c>
      <c r="AC45" s="376">
        <f t="shared" si="36"/>
        <v>0</v>
      </c>
    </row>
    <row r="46" spans="2:29" ht="15" x14ac:dyDescent="0.25">
      <c r="B46" s="248"/>
      <c r="C46" s="249"/>
      <c r="D46" s="254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76"/>
    </row>
    <row r="47" spans="2:29" x14ac:dyDescent="0.2">
      <c r="B47" s="248" t="s">
        <v>229</v>
      </c>
      <c r="D47" s="250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375"/>
    </row>
    <row r="48" spans="2:29" x14ac:dyDescent="0.2">
      <c r="B48" s="263" t="s">
        <v>228</v>
      </c>
      <c r="C48" s="258"/>
      <c r="D48" s="350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79"/>
    </row>
    <row r="49" spans="2:29" ht="15" x14ac:dyDescent="0.25">
      <c r="B49" s="295" t="s">
        <v>230</v>
      </c>
      <c r="C49" s="249"/>
      <c r="D49" s="254"/>
      <c r="E49" s="342">
        <f>E47*E48</f>
        <v>0</v>
      </c>
      <c r="F49" s="342">
        <f t="shared" ref="F49:AC49" si="37">F47*F48</f>
        <v>0</v>
      </c>
      <c r="G49" s="342">
        <f t="shared" si="37"/>
        <v>0</v>
      </c>
      <c r="H49" s="342">
        <f t="shared" si="37"/>
        <v>0</v>
      </c>
      <c r="I49" s="342">
        <f t="shared" si="37"/>
        <v>0</v>
      </c>
      <c r="J49" s="342">
        <f t="shared" si="37"/>
        <v>0</v>
      </c>
      <c r="K49" s="342">
        <f t="shared" si="37"/>
        <v>0</v>
      </c>
      <c r="L49" s="342">
        <f t="shared" si="37"/>
        <v>0</v>
      </c>
      <c r="M49" s="342">
        <f t="shared" si="37"/>
        <v>0</v>
      </c>
      <c r="N49" s="342">
        <f t="shared" si="37"/>
        <v>0</v>
      </c>
      <c r="O49" s="342">
        <f t="shared" si="37"/>
        <v>0</v>
      </c>
      <c r="P49" s="342">
        <f t="shared" si="37"/>
        <v>0</v>
      </c>
      <c r="Q49" s="342">
        <f t="shared" si="37"/>
        <v>0</v>
      </c>
      <c r="R49" s="342">
        <f t="shared" si="37"/>
        <v>0</v>
      </c>
      <c r="S49" s="342">
        <f t="shared" si="37"/>
        <v>0</v>
      </c>
      <c r="T49" s="342">
        <f t="shared" si="37"/>
        <v>0</v>
      </c>
      <c r="U49" s="342">
        <f t="shared" si="37"/>
        <v>0</v>
      </c>
      <c r="V49" s="342">
        <f t="shared" si="37"/>
        <v>0</v>
      </c>
      <c r="W49" s="342">
        <f t="shared" si="37"/>
        <v>0</v>
      </c>
      <c r="X49" s="342">
        <f t="shared" si="37"/>
        <v>0</v>
      </c>
      <c r="Y49" s="342">
        <f t="shared" si="37"/>
        <v>0</v>
      </c>
      <c r="Z49" s="342">
        <f t="shared" si="37"/>
        <v>0</v>
      </c>
      <c r="AA49" s="342">
        <f t="shared" si="37"/>
        <v>0</v>
      </c>
      <c r="AB49" s="342">
        <f t="shared" si="37"/>
        <v>0</v>
      </c>
      <c r="AC49" s="376">
        <f t="shared" si="37"/>
        <v>0</v>
      </c>
    </row>
    <row r="50" spans="2:29" ht="15" x14ac:dyDescent="0.25">
      <c r="B50" s="248"/>
      <c r="C50" s="249"/>
      <c r="D50" s="254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76"/>
    </row>
    <row r="51" spans="2:29" x14ac:dyDescent="0.2">
      <c r="B51" s="243" t="s">
        <v>220</v>
      </c>
      <c r="D51" s="250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375"/>
    </row>
    <row r="52" spans="2:29" x14ac:dyDescent="0.2">
      <c r="B52" s="257" t="s">
        <v>221</v>
      </c>
      <c r="C52" s="258"/>
      <c r="D52" s="350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79"/>
    </row>
    <row r="53" spans="2:29" ht="15" x14ac:dyDescent="0.25">
      <c r="B53" s="295" t="s">
        <v>222</v>
      </c>
      <c r="C53" s="249"/>
      <c r="D53" s="254"/>
      <c r="E53" s="342">
        <f>E51*E52</f>
        <v>0</v>
      </c>
      <c r="F53" s="342">
        <f t="shared" ref="F53:AC53" si="38">F51*F52</f>
        <v>0</v>
      </c>
      <c r="G53" s="342">
        <f t="shared" si="38"/>
        <v>0</v>
      </c>
      <c r="H53" s="342">
        <f t="shared" si="38"/>
        <v>0</v>
      </c>
      <c r="I53" s="342">
        <f t="shared" si="38"/>
        <v>0</v>
      </c>
      <c r="J53" s="342">
        <f t="shared" si="38"/>
        <v>0</v>
      </c>
      <c r="K53" s="342">
        <f t="shared" si="38"/>
        <v>0</v>
      </c>
      <c r="L53" s="342">
        <f t="shared" si="38"/>
        <v>0</v>
      </c>
      <c r="M53" s="342">
        <f t="shared" si="38"/>
        <v>0</v>
      </c>
      <c r="N53" s="342">
        <f t="shared" si="38"/>
        <v>0</v>
      </c>
      <c r="O53" s="342">
        <f t="shared" si="38"/>
        <v>0</v>
      </c>
      <c r="P53" s="342">
        <f t="shared" si="38"/>
        <v>0</v>
      </c>
      <c r="Q53" s="342">
        <f t="shared" si="38"/>
        <v>0</v>
      </c>
      <c r="R53" s="342">
        <f t="shared" si="38"/>
        <v>0</v>
      </c>
      <c r="S53" s="342">
        <f t="shared" si="38"/>
        <v>0</v>
      </c>
      <c r="T53" s="342">
        <f t="shared" si="38"/>
        <v>0</v>
      </c>
      <c r="U53" s="342">
        <f t="shared" si="38"/>
        <v>0</v>
      </c>
      <c r="V53" s="342">
        <f t="shared" si="38"/>
        <v>0</v>
      </c>
      <c r="W53" s="342">
        <f t="shared" si="38"/>
        <v>0</v>
      </c>
      <c r="X53" s="342">
        <f t="shared" si="38"/>
        <v>0</v>
      </c>
      <c r="Y53" s="342">
        <f t="shared" si="38"/>
        <v>0</v>
      </c>
      <c r="Z53" s="342">
        <f t="shared" si="38"/>
        <v>0</v>
      </c>
      <c r="AA53" s="342">
        <f t="shared" si="38"/>
        <v>0</v>
      </c>
      <c r="AB53" s="342">
        <f t="shared" si="38"/>
        <v>0</v>
      </c>
      <c r="AC53" s="376">
        <f t="shared" si="38"/>
        <v>0</v>
      </c>
    </row>
    <row r="54" spans="2:29" ht="15" x14ac:dyDescent="0.25">
      <c r="B54" s="248"/>
      <c r="C54" s="249"/>
      <c r="D54" s="254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76"/>
    </row>
    <row r="55" spans="2:29" ht="35.25" customHeight="1" x14ac:dyDescent="0.25">
      <c r="B55" s="387" t="s">
        <v>298</v>
      </c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9"/>
    </row>
    <row r="56" spans="2:29" ht="45" x14ac:dyDescent="0.25">
      <c r="B56" s="351"/>
      <c r="C56" s="261" t="s">
        <v>106</v>
      </c>
      <c r="D56" s="262" t="s">
        <v>111</v>
      </c>
      <c r="E56" s="246">
        <v>43891</v>
      </c>
      <c r="F56" s="246">
        <v>43922</v>
      </c>
      <c r="G56" s="246">
        <v>43952</v>
      </c>
      <c r="H56" s="246">
        <v>43983</v>
      </c>
      <c r="I56" s="246">
        <v>44013</v>
      </c>
      <c r="J56" s="246">
        <v>44044</v>
      </c>
      <c r="K56" s="246">
        <v>44075</v>
      </c>
      <c r="L56" s="246">
        <v>44105</v>
      </c>
      <c r="M56" s="246">
        <v>44136</v>
      </c>
      <c r="N56" s="246">
        <v>44166</v>
      </c>
      <c r="O56" s="246">
        <v>44197</v>
      </c>
      <c r="P56" s="246">
        <v>44228</v>
      </c>
      <c r="Q56" s="246">
        <v>44256</v>
      </c>
      <c r="R56" s="246">
        <v>44287</v>
      </c>
      <c r="S56" s="246">
        <v>44317</v>
      </c>
      <c r="T56" s="246">
        <v>44348</v>
      </c>
      <c r="U56" s="246">
        <v>44378</v>
      </c>
      <c r="V56" s="246">
        <v>44409</v>
      </c>
      <c r="W56" s="246">
        <v>44440</v>
      </c>
      <c r="X56" s="246">
        <v>44470</v>
      </c>
      <c r="Y56" s="246">
        <v>44501</v>
      </c>
      <c r="Z56" s="246">
        <v>44531</v>
      </c>
      <c r="AA56" s="246">
        <v>44562</v>
      </c>
      <c r="AB56" s="246">
        <v>44593</v>
      </c>
      <c r="AC56" s="370">
        <v>44621</v>
      </c>
    </row>
    <row r="57" spans="2:29" ht="15" x14ac:dyDescent="0.25">
      <c r="B57" s="260" t="s">
        <v>241</v>
      </c>
      <c r="C57" s="261"/>
      <c r="D57" s="262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370"/>
    </row>
    <row r="58" spans="2:29" ht="15" x14ac:dyDescent="0.25">
      <c r="B58" s="263" t="s">
        <v>242</v>
      </c>
      <c r="C58" s="237" t="s">
        <v>45</v>
      </c>
      <c r="D58" s="251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370"/>
    </row>
    <row r="59" spans="2:29" ht="15" x14ac:dyDescent="0.25">
      <c r="B59" s="263" t="s">
        <v>243</v>
      </c>
      <c r="C59" s="237" t="s">
        <v>246</v>
      </c>
      <c r="D59" s="340" t="e">
        <f>D125</f>
        <v>#DIV/0!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370"/>
    </row>
    <row r="60" spans="2:29" ht="15" x14ac:dyDescent="0.25">
      <c r="B60" s="263" t="s">
        <v>244</v>
      </c>
      <c r="C60" s="237" t="s">
        <v>110</v>
      </c>
      <c r="D60" s="254">
        <f>D123</f>
        <v>0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370"/>
    </row>
    <row r="61" spans="2:29" ht="15" x14ac:dyDescent="0.25">
      <c r="B61" s="263" t="s">
        <v>245</v>
      </c>
      <c r="C61" s="237" t="s">
        <v>45</v>
      </c>
      <c r="D61" s="251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370"/>
    </row>
    <row r="62" spans="2:29" ht="15" x14ac:dyDescent="0.25">
      <c r="B62" s="260" t="s">
        <v>240</v>
      </c>
      <c r="C62" s="261"/>
      <c r="D62" s="262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370"/>
    </row>
    <row r="63" spans="2:29" ht="15" x14ac:dyDescent="0.25">
      <c r="B63" s="263" t="s">
        <v>259</v>
      </c>
      <c r="C63" s="237" t="s">
        <v>45</v>
      </c>
      <c r="D63" s="251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370"/>
    </row>
    <row r="64" spans="2:29" ht="15" x14ac:dyDescent="0.25">
      <c r="B64" s="263" t="s">
        <v>260</v>
      </c>
      <c r="C64" s="237" t="s">
        <v>246</v>
      </c>
      <c r="D64" s="340" t="e">
        <f>D132</f>
        <v>#DIV/0!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370"/>
    </row>
    <row r="65" spans="2:29" ht="15" x14ac:dyDescent="0.25">
      <c r="B65" s="263" t="s">
        <v>261</v>
      </c>
      <c r="C65" s="237" t="s">
        <v>110</v>
      </c>
      <c r="D65" s="254">
        <f>D130</f>
        <v>0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370"/>
    </row>
    <row r="66" spans="2:29" ht="15" x14ac:dyDescent="0.25">
      <c r="B66" s="263" t="s">
        <v>262</v>
      </c>
      <c r="C66" s="237" t="s">
        <v>45</v>
      </c>
      <c r="D66" s="251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370"/>
    </row>
    <row r="67" spans="2:29" ht="15" x14ac:dyDescent="0.25">
      <c r="B67" s="260" t="s">
        <v>8</v>
      </c>
      <c r="AC67" s="369"/>
    </row>
    <row r="68" spans="2:29" x14ac:dyDescent="0.2">
      <c r="B68" s="263" t="s">
        <v>143</v>
      </c>
      <c r="C68" s="237" t="s">
        <v>45</v>
      </c>
      <c r="D68" s="314"/>
      <c r="AC68" s="369"/>
    </row>
    <row r="69" spans="2:29" x14ac:dyDescent="0.2">
      <c r="B69" s="263" t="s">
        <v>144</v>
      </c>
      <c r="C69" s="237" t="s">
        <v>45</v>
      </c>
      <c r="D69" s="251"/>
      <c r="AC69" s="369"/>
    </row>
    <row r="70" spans="2:29" x14ac:dyDescent="0.2">
      <c r="B70" s="263" t="s">
        <v>47</v>
      </c>
      <c r="C70" s="237" t="s">
        <v>107</v>
      </c>
      <c r="D70" s="327" t="e">
        <f>D139</f>
        <v>#DIV/0!</v>
      </c>
      <c r="AC70" s="369"/>
    </row>
    <row r="71" spans="2:29" x14ac:dyDescent="0.2">
      <c r="B71" s="263" t="s">
        <v>48</v>
      </c>
      <c r="C71" s="237" t="s">
        <v>110</v>
      </c>
      <c r="D71" s="254">
        <f>D137</f>
        <v>0</v>
      </c>
      <c r="AC71" s="369"/>
    </row>
    <row r="72" spans="2:29" x14ac:dyDescent="0.2">
      <c r="B72" s="263" t="s">
        <v>9</v>
      </c>
      <c r="C72" s="237" t="s">
        <v>107</v>
      </c>
      <c r="D72" s="251"/>
      <c r="AC72" s="369"/>
    </row>
    <row r="73" spans="2:29" x14ac:dyDescent="0.2">
      <c r="B73" s="263" t="s">
        <v>10</v>
      </c>
      <c r="C73" s="237" t="s">
        <v>107</v>
      </c>
      <c r="D73" s="326"/>
      <c r="AC73" s="369"/>
    </row>
    <row r="74" spans="2:29" ht="15" x14ac:dyDescent="0.25">
      <c r="B74" s="260" t="s">
        <v>94</v>
      </c>
      <c r="AC74" s="369"/>
    </row>
    <row r="75" spans="2:29" x14ac:dyDescent="0.2">
      <c r="B75" s="263" t="s">
        <v>82</v>
      </c>
      <c r="C75" s="237" t="s">
        <v>45</v>
      </c>
      <c r="D75" s="251"/>
      <c r="AC75" s="369"/>
    </row>
    <row r="76" spans="2:29" x14ac:dyDescent="0.2">
      <c r="B76" s="263" t="s">
        <v>83</v>
      </c>
      <c r="C76" s="237" t="s">
        <v>45</v>
      </c>
      <c r="D76" s="340" t="e">
        <f>D146</f>
        <v>#DIV/0!</v>
      </c>
      <c r="AC76" s="369"/>
    </row>
    <row r="77" spans="2:29" x14ac:dyDescent="0.2">
      <c r="B77" s="263" t="s">
        <v>84</v>
      </c>
      <c r="C77" s="237" t="s">
        <v>110</v>
      </c>
      <c r="D77" s="254">
        <f>D144</f>
        <v>0</v>
      </c>
      <c r="AC77" s="369"/>
    </row>
    <row r="78" spans="2:29" x14ac:dyDescent="0.2">
      <c r="B78" s="263" t="s">
        <v>85</v>
      </c>
      <c r="C78" s="237" t="s">
        <v>45</v>
      </c>
      <c r="D78" s="251"/>
      <c r="AC78" s="369"/>
    </row>
    <row r="79" spans="2:29" ht="15" x14ac:dyDescent="0.25">
      <c r="B79" s="264" t="s">
        <v>159</v>
      </c>
      <c r="AC79" s="369"/>
    </row>
    <row r="80" spans="2:29" x14ac:dyDescent="0.2">
      <c r="B80" s="263" t="s">
        <v>12</v>
      </c>
      <c r="D80" s="251"/>
      <c r="AC80" s="369"/>
    </row>
    <row r="81" spans="2:29" x14ac:dyDescent="0.2">
      <c r="B81" s="263" t="s">
        <v>49</v>
      </c>
      <c r="C81" s="237" t="s">
        <v>108</v>
      </c>
      <c r="D81" s="247" t="e">
        <f>D153</f>
        <v>#DIV/0!</v>
      </c>
      <c r="AC81" s="369"/>
    </row>
    <row r="82" spans="2:29" x14ac:dyDescent="0.2">
      <c r="B82" s="263" t="s">
        <v>50</v>
      </c>
      <c r="C82" s="237" t="s">
        <v>110</v>
      </c>
      <c r="D82" s="254">
        <f>D151</f>
        <v>0</v>
      </c>
      <c r="AC82" s="369"/>
    </row>
    <row r="83" spans="2:29" x14ac:dyDescent="0.2">
      <c r="B83" s="263" t="s">
        <v>13</v>
      </c>
      <c r="C83" s="237" t="s">
        <v>108</v>
      </c>
      <c r="D83" s="252"/>
      <c r="AC83" s="369"/>
    </row>
    <row r="84" spans="2:29" x14ac:dyDescent="0.2">
      <c r="B84" s="243"/>
      <c r="AC84" s="369"/>
    </row>
    <row r="85" spans="2:29" ht="15" x14ac:dyDescent="0.25">
      <c r="B85" s="265" t="s">
        <v>19</v>
      </c>
      <c r="AC85" s="369"/>
    </row>
    <row r="86" spans="2:29" ht="15" x14ac:dyDescent="0.25">
      <c r="B86" s="260" t="s">
        <v>20</v>
      </c>
      <c r="AC86" s="369"/>
    </row>
    <row r="87" spans="2:29" x14ac:dyDescent="0.2">
      <c r="B87" s="257" t="s">
        <v>51</v>
      </c>
      <c r="C87" s="237" t="s">
        <v>110</v>
      </c>
      <c r="D87" s="253"/>
      <c r="AC87" s="369"/>
    </row>
    <row r="88" spans="2:29" x14ac:dyDescent="0.2">
      <c r="B88" s="257" t="s">
        <v>52</v>
      </c>
      <c r="C88" s="237" t="s">
        <v>109</v>
      </c>
      <c r="D88" s="253"/>
      <c r="AC88" s="369"/>
    </row>
    <row r="89" spans="2:29" x14ac:dyDescent="0.2">
      <c r="B89" s="257" t="s">
        <v>96</v>
      </c>
      <c r="C89" s="237" t="s">
        <v>110</v>
      </c>
      <c r="D89" s="253"/>
      <c r="AC89" s="369"/>
    </row>
    <row r="90" spans="2:29" x14ac:dyDescent="0.2">
      <c r="B90" s="257" t="s">
        <v>97</v>
      </c>
      <c r="C90" s="237" t="s">
        <v>109</v>
      </c>
      <c r="D90" s="253"/>
      <c r="AC90" s="369"/>
    </row>
    <row r="91" spans="2:29" ht="15" x14ac:dyDescent="0.25">
      <c r="B91" s="260" t="s">
        <v>21</v>
      </c>
      <c r="AC91" s="369"/>
    </row>
    <row r="92" spans="2:29" x14ac:dyDescent="0.2">
      <c r="B92" s="257" t="s">
        <v>53</v>
      </c>
      <c r="C92" s="237" t="s">
        <v>110</v>
      </c>
      <c r="D92" s="253"/>
      <c r="AC92" s="369"/>
    </row>
    <row r="93" spans="2:29" x14ac:dyDescent="0.2">
      <c r="B93" s="257" t="s">
        <v>54</v>
      </c>
      <c r="C93" s="237" t="s">
        <v>109</v>
      </c>
      <c r="D93" s="253"/>
      <c r="AC93" s="369"/>
    </row>
    <row r="94" spans="2:29" x14ac:dyDescent="0.2">
      <c r="B94" s="257" t="s">
        <v>98</v>
      </c>
      <c r="C94" s="237" t="s">
        <v>110</v>
      </c>
      <c r="D94" s="253"/>
      <c r="AC94" s="369"/>
    </row>
    <row r="95" spans="2:29" x14ac:dyDescent="0.2">
      <c r="B95" s="257" t="s">
        <v>99</v>
      </c>
      <c r="C95" s="237" t="s">
        <v>109</v>
      </c>
      <c r="D95" s="253"/>
      <c r="AC95" s="369"/>
    </row>
    <row r="96" spans="2:29" ht="15" x14ac:dyDescent="0.25">
      <c r="B96" s="260" t="s">
        <v>22</v>
      </c>
      <c r="AC96" s="369"/>
    </row>
    <row r="97" spans="2:30" x14ac:dyDescent="0.2">
      <c r="B97" s="257" t="s">
        <v>55</v>
      </c>
      <c r="C97" s="237" t="s">
        <v>110</v>
      </c>
      <c r="D97" s="253"/>
      <c r="AC97" s="369"/>
    </row>
    <row r="98" spans="2:30" x14ac:dyDescent="0.2">
      <c r="B98" s="257" t="s">
        <v>56</v>
      </c>
      <c r="C98" s="237" t="s">
        <v>109</v>
      </c>
      <c r="D98" s="253"/>
      <c r="AC98" s="369"/>
    </row>
    <row r="99" spans="2:30" x14ac:dyDescent="0.2">
      <c r="B99" s="257" t="s">
        <v>100</v>
      </c>
      <c r="C99" s="237" t="s">
        <v>110</v>
      </c>
      <c r="D99" s="253"/>
      <c r="AC99" s="369"/>
    </row>
    <row r="100" spans="2:30" x14ac:dyDescent="0.2">
      <c r="B100" s="257" t="s">
        <v>101</v>
      </c>
      <c r="C100" s="237" t="s">
        <v>109</v>
      </c>
      <c r="D100" s="253"/>
      <c r="AC100" s="369"/>
    </row>
    <row r="101" spans="2:30" ht="15" x14ac:dyDescent="0.25">
      <c r="B101" s="260" t="s">
        <v>23</v>
      </c>
      <c r="AC101" s="369"/>
    </row>
    <row r="102" spans="2:30" x14ac:dyDescent="0.2">
      <c r="B102" s="257" t="s">
        <v>57</v>
      </c>
      <c r="C102" s="237" t="s">
        <v>110</v>
      </c>
      <c r="D102" s="254" t="e">
        <f>D159</f>
        <v>#DIV/0!</v>
      </c>
      <c r="AC102" s="369"/>
    </row>
    <row r="103" spans="2:30" x14ac:dyDescent="0.2">
      <c r="B103" s="257" t="s">
        <v>58</v>
      </c>
      <c r="C103" s="237" t="s">
        <v>109</v>
      </c>
      <c r="D103" s="254" t="e">
        <f>D158</f>
        <v>#DIV/0!</v>
      </c>
      <c r="AC103" s="369"/>
    </row>
    <row r="104" spans="2:30" ht="15" x14ac:dyDescent="0.25">
      <c r="B104" s="260" t="s">
        <v>27</v>
      </c>
      <c r="AC104" s="369"/>
    </row>
    <row r="105" spans="2:30" x14ac:dyDescent="0.2">
      <c r="B105" s="266" t="s">
        <v>28</v>
      </c>
      <c r="C105" s="237" t="s">
        <v>109</v>
      </c>
      <c r="D105" s="253"/>
      <c r="AC105" s="369"/>
    </row>
    <row r="106" spans="2:30" x14ac:dyDescent="0.2">
      <c r="B106" s="266" t="s">
        <v>29</v>
      </c>
      <c r="C106" s="237" t="s">
        <v>109</v>
      </c>
      <c r="D106" s="253"/>
      <c r="AC106" s="369"/>
    </row>
    <row r="107" spans="2:30" x14ac:dyDescent="0.2">
      <c r="B107" s="266" t="s">
        <v>30</v>
      </c>
      <c r="C107" s="237" t="s">
        <v>109</v>
      </c>
      <c r="D107" s="253"/>
      <c r="AC107" s="369"/>
    </row>
    <row r="108" spans="2:30" ht="15" thickBot="1" x14ac:dyDescent="0.25">
      <c r="B108" s="267"/>
      <c r="C108" s="268"/>
      <c r="D108" s="269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96"/>
    </row>
    <row r="109" spans="2:30" ht="15" thickBot="1" x14ac:dyDescent="0.25"/>
    <row r="110" spans="2:30" ht="15" x14ac:dyDescent="0.25">
      <c r="B110" s="293" t="s">
        <v>177</v>
      </c>
      <c r="C110" s="294"/>
      <c r="D110" s="390" t="s">
        <v>175</v>
      </c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390"/>
      <c r="AD110" s="391"/>
    </row>
    <row r="111" spans="2:30" ht="15" x14ac:dyDescent="0.25">
      <c r="B111" s="295" t="s">
        <v>167</v>
      </c>
      <c r="C111" s="261" t="s">
        <v>173</v>
      </c>
      <c r="D111" s="291" t="s">
        <v>174</v>
      </c>
      <c r="E111" s="246">
        <v>43891</v>
      </c>
      <c r="F111" s="246">
        <v>43922</v>
      </c>
      <c r="G111" s="246">
        <v>43952</v>
      </c>
      <c r="H111" s="246">
        <v>43983</v>
      </c>
      <c r="I111" s="246">
        <v>44013</v>
      </c>
      <c r="J111" s="246">
        <v>44044</v>
      </c>
      <c r="K111" s="246">
        <v>44075</v>
      </c>
      <c r="L111" s="246">
        <v>44105</v>
      </c>
      <c r="M111" s="246">
        <v>44136</v>
      </c>
      <c r="N111" s="246">
        <v>44166</v>
      </c>
      <c r="O111" s="246">
        <v>44197</v>
      </c>
      <c r="P111" s="246">
        <v>44228</v>
      </c>
      <c r="Q111" s="246">
        <v>44256</v>
      </c>
      <c r="R111" s="246">
        <v>44287</v>
      </c>
      <c r="S111" s="246">
        <v>44317</v>
      </c>
      <c r="T111" s="246">
        <v>44348</v>
      </c>
      <c r="U111" s="246">
        <v>44378</v>
      </c>
      <c r="V111" s="246">
        <v>44409</v>
      </c>
      <c r="W111" s="246">
        <v>44440</v>
      </c>
      <c r="X111" s="246">
        <v>44470</v>
      </c>
      <c r="Y111" s="246">
        <v>44501</v>
      </c>
      <c r="Z111" s="246">
        <v>44531</v>
      </c>
      <c r="AA111" s="246">
        <v>44562</v>
      </c>
      <c r="AB111" s="246">
        <v>44593</v>
      </c>
      <c r="AC111" s="246">
        <v>44621</v>
      </c>
      <c r="AD111" s="297" t="s">
        <v>176</v>
      </c>
    </row>
    <row r="112" spans="2:30" x14ac:dyDescent="0.2">
      <c r="B112" s="243" t="s">
        <v>168</v>
      </c>
      <c r="C112" s="292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301">
        <f>D112-SUM(E112:AC112)</f>
        <v>0</v>
      </c>
    </row>
    <row r="113" spans="2:30" x14ac:dyDescent="0.2">
      <c r="B113" s="243" t="s">
        <v>169</v>
      </c>
      <c r="C113" s="292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301">
        <f t="shared" ref="AD113:AD117" si="39">D113-SUM(E113:AC113)</f>
        <v>0</v>
      </c>
    </row>
    <row r="114" spans="2:30" x14ac:dyDescent="0.2">
      <c r="B114" s="243" t="s">
        <v>170</v>
      </c>
      <c r="C114" s="292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301">
        <f t="shared" si="39"/>
        <v>0</v>
      </c>
    </row>
    <row r="115" spans="2:30" x14ac:dyDescent="0.2">
      <c r="B115" s="243" t="s">
        <v>171</v>
      </c>
      <c r="C115" s="292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301">
        <f t="shared" si="39"/>
        <v>0</v>
      </c>
    </row>
    <row r="116" spans="2:30" x14ac:dyDescent="0.2">
      <c r="B116" s="243" t="s">
        <v>172</v>
      </c>
      <c r="C116" s="292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301">
        <f t="shared" si="39"/>
        <v>0</v>
      </c>
    </row>
    <row r="117" spans="2:30" s="290" customFormat="1" ht="15.75" thickBot="1" x14ac:dyDescent="0.3">
      <c r="B117" s="295" t="s">
        <v>34</v>
      </c>
      <c r="C117" s="261"/>
      <c r="D117" s="299">
        <f>SUM(D112:D116)</f>
        <v>0</v>
      </c>
      <c r="E117" s="299">
        <f t="shared" ref="E117:AC117" si="40">SUM(E112:E116)</f>
        <v>0</v>
      </c>
      <c r="F117" s="299">
        <f t="shared" si="40"/>
        <v>0</v>
      </c>
      <c r="G117" s="299">
        <f t="shared" si="40"/>
        <v>0</v>
      </c>
      <c r="H117" s="299">
        <f t="shared" si="40"/>
        <v>0</v>
      </c>
      <c r="I117" s="299">
        <f t="shared" si="40"/>
        <v>0</v>
      </c>
      <c r="J117" s="299">
        <f t="shared" si="40"/>
        <v>0</v>
      </c>
      <c r="K117" s="299">
        <f t="shared" si="40"/>
        <v>0</v>
      </c>
      <c r="L117" s="299">
        <f t="shared" si="40"/>
        <v>0</v>
      </c>
      <c r="M117" s="299">
        <f t="shared" si="40"/>
        <v>0</v>
      </c>
      <c r="N117" s="299">
        <f t="shared" si="40"/>
        <v>0</v>
      </c>
      <c r="O117" s="299">
        <f t="shared" si="40"/>
        <v>0</v>
      </c>
      <c r="P117" s="299">
        <f t="shared" si="40"/>
        <v>0</v>
      </c>
      <c r="Q117" s="299">
        <f t="shared" si="40"/>
        <v>0</v>
      </c>
      <c r="R117" s="299">
        <f t="shared" si="40"/>
        <v>0</v>
      </c>
      <c r="S117" s="299">
        <f t="shared" si="40"/>
        <v>0</v>
      </c>
      <c r="T117" s="299">
        <f t="shared" si="40"/>
        <v>0</v>
      </c>
      <c r="U117" s="299">
        <f t="shared" si="40"/>
        <v>0</v>
      </c>
      <c r="V117" s="299">
        <f t="shared" si="40"/>
        <v>0</v>
      </c>
      <c r="W117" s="299">
        <f t="shared" si="40"/>
        <v>0</v>
      </c>
      <c r="X117" s="299">
        <f t="shared" si="40"/>
        <v>0</v>
      </c>
      <c r="Y117" s="299">
        <f t="shared" si="40"/>
        <v>0</v>
      </c>
      <c r="Z117" s="299">
        <f t="shared" si="40"/>
        <v>0</v>
      </c>
      <c r="AA117" s="299">
        <f t="shared" si="40"/>
        <v>0</v>
      </c>
      <c r="AB117" s="299">
        <f t="shared" si="40"/>
        <v>0</v>
      </c>
      <c r="AC117" s="299">
        <f t="shared" si="40"/>
        <v>0</v>
      </c>
      <c r="AD117" s="300">
        <f t="shared" si="39"/>
        <v>0</v>
      </c>
    </row>
    <row r="118" spans="2:30" ht="15.75" thickTop="1" thickBot="1" x14ac:dyDescent="0.25">
      <c r="B118" s="267"/>
      <c r="C118" s="268"/>
      <c r="D118" s="269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96"/>
    </row>
    <row r="119" spans="2:30" ht="15" thickBot="1" x14ac:dyDescent="0.25"/>
    <row r="120" spans="2:30" x14ac:dyDescent="0.2">
      <c r="B120" s="239" t="s">
        <v>247</v>
      </c>
      <c r="C120" s="294"/>
      <c r="D120" s="312"/>
    </row>
    <row r="121" spans="2:30" x14ac:dyDescent="0.2">
      <c r="B121" s="243" t="s">
        <v>248</v>
      </c>
      <c r="D121" s="322"/>
    </row>
    <row r="122" spans="2:30" ht="15" thickBot="1" x14ac:dyDescent="0.25">
      <c r="B122" s="243" t="s">
        <v>249</v>
      </c>
      <c r="D122" s="315">
        <f>D120*D121</f>
        <v>0</v>
      </c>
    </row>
    <row r="123" spans="2:30" ht="15.75" thickBot="1" x14ac:dyDescent="0.3">
      <c r="B123" s="318" t="s">
        <v>250</v>
      </c>
      <c r="C123" s="319"/>
      <c r="D123" s="311"/>
    </row>
    <row r="124" spans="2:30" ht="15" thickBot="1" x14ac:dyDescent="0.25">
      <c r="B124" s="243" t="s">
        <v>251</v>
      </c>
      <c r="D124" s="320">
        <f>D122-D123</f>
        <v>0</v>
      </c>
    </row>
    <row r="125" spans="2:30" ht="15.75" thickBot="1" x14ac:dyDescent="0.3">
      <c r="B125" s="316" t="s">
        <v>252</v>
      </c>
      <c r="C125" s="317"/>
      <c r="D125" s="321" t="e">
        <f>D124/D120</f>
        <v>#DIV/0!</v>
      </c>
    </row>
    <row r="126" spans="2:30" ht="15" thickBot="1" x14ac:dyDescent="0.25"/>
    <row r="127" spans="2:30" x14ac:dyDescent="0.2">
      <c r="B127" s="239" t="s">
        <v>253</v>
      </c>
      <c r="C127" s="294"/>
      <c r="D127" s="312"/>
    </row>
    <row r="128" spans="2:30" x14ac:dyDescent="0.2">
      <c r="B128" s="243" t="s">
        <v>254</v>
      </c>
      <c r="D128" s="322"/>
    </row>
    <row r="129" spans="2:4" ht="15" thickBot="1" x14ac:dyDescent="0.25">
      <c r="B129" s="243" t="s">
        <v>255</v>
      </c>
      <c r="D129" s="315">
        <f>D127*D128</f>
        <v>0</v>
      </c>
    </row>
    <row r="130" spans="2:4" ht="15.75" thickBot="1" x14ac:dyDescent="0.3">
      <c r="B130" s="318" t="s">
        <v>256</v>
      </c>
      <c r="C130" s="319"/>
      <c r="D130" s="311"/>
    </row>
    <row r="131" spans="2:4" ht="15" thickBot="1" x14ac:dyDescent="0.25">
      <c r="B131" s="243" t="s">
        <v>257</v>
      </c>
      <c r="D131" s="320">
        <f>D129-D130</f>
        <v>0</v>
      </c>
    </row>
    <row r="132" spans="2:4" ht="15.75" thickBot="1" x14ac:dyDescent="0.3">
      <c r="B132" s="316" t="s">
        <v>258</v>
      </c>
      <c r="C132" s="317"/>
      <c r="D132" s="321" t="e">
        <f>D131/D127</f>
        <v>#DIV/0!</v>
      </c>
    </row>
    <row r="133" spans="2:4" ht="15" thickBot="1" x14ac:dyDescent="0.25"/>
    <row r="134" spans="2:4" x14ac:dyDescent="0.2">
      <c r="B134" s="239" t="s">
        <v>188</v>
      </c>
      <c r="C134" s="294"/>
      <c r="D134" s="312"/>
    </row>
    <row r="135" spans="2:4" x14ac:dyDescent="0.2">
      <c r="B135" s="243" t="s">
        <v>189</v>
      </c>
      <c r="D135" s="322"/>
    </row>
    <row r="136" spans="2:4" ht="15" thickBot="1" x14ac:dyDescent="0.25">
      <c r="B136" s="243" t="s">
        <v>179</v>
      </c>
      <c r="D136" s="315">
        <f>D134*D135</f>
        <v>0</v>
      </c>
    </row>
    <row r="137" spans="2:4" ht="15.75" thickBot="1" x14ac:dyDescent="0.3">
      <c r="B137" s="318" t="s">
        <v>180</v>
      </c>
      <c r="C137" s="319"/>
      <c r="D137" s="311"/>
    </row>
    <row r="138" spans="2:4" ht="15" thickBot="1" x14ac:dyDescent="0.25">
      <c r="B138" s="243" t="s">
        <v>181</v>
      </c>
      <c r="D138" s="320">
        <f>D136-D137</f>
        <v>0</v>
      </c>
    </row>
    <row r="139" spans="2:4" ht="15.75" thickBot="1" x14ac:dyDescent="0.3">
      <c r="B139" s="316" t="s">
        <v>187</v>
      </c>
      <c r="C139" s="317"/>
      <c r="D139" s="321" t="e">
        <f>D138/D134</f>
        <v>#DIV/0!</v>
      </c>
    </row>
    <row r="140" spans="2:4" ht="15" thickBot="1" x14ac:dyDescent="0.25"/>
    <row r="141" spans="2:4" x14ac:dyDescent="0.2">
      <c r="B141" s="239" t="s">
        <v>202</v>
      </c>
      <c r="C141" s="294"/>
      <c r="D141" s="312"/>
    </row>
    <row r="142" spans="2:4" x14ac:dyDescent="0.2">
      <c r="B142" s="243" t="s">
        <v>203</v>
      </c>
      <c r="D142" s="322"/>
    </row>
    <row r="143" spans="2:4" ht="15" thickBot="1" x14ac:dyDescent="0.25">
      <c r="B143" s="243" t="s">
        <v>204</v>
      </c>
      <c r="D143" s="315">
        <f>D141*D142</f>
        <v>0</v>
      </c>
    </row>
    <row r="144" spans="2:4" ht="15.75" thickBot="1" x14ac:dyDescent="0.3">
      <c r="B144" s="318" t="s">
        <v>205</v>
      </c>
      <c r="C144" s="319"/>
      <c r="D144" s="311"/>
    </row>
    <row r="145" spans="2:4" ht="15" thickBot="1" x14ac:dyDescent="0.25">
      <c r="B145" s="243" t="s">
        <v>206</v>
      </c>
      <c r="D145" s="320">
        <f>D143-D144</f>
        <v>0</v>
      </c>
    </row>
    <row r="146" spans="2:4" ht="15.75" thickBot="1" x14ac:dyDescent="0.3">
      <c r="B146" s="316" t="s">
        <v>207</v>
      </c>
      <c r="C146" s="317"/>
      <c r="D146" s="321" t="e">
        <f>D145/D141</f>
        <v>#DIV/0!</v>
      </c>
    </row>
    <row r="147" spans="2:4" ht="15" thickBot="1" x14ac:dyDescent="0.25"/>
    <row r="148" spans="2:4" x14ac:dyDescent="0.2">
      <c r="B148" s="239" t="s">
        <v>190</v>
      </c>
      <c r="C148" s="294"/>
      <c r="D148" s="312"/>
    </row>
    <row r="149" spans="2:4" x14ac:dyDescent="0.2">
      <c r="B149" s="243" t="s">
        <v>191</v>
      </c>
      <c r="D149" s="322"/>
    </row>
    <row r="150" spans="2:4" ht="15" thickBot="1" x14ac:dyDescent="0.25">
      <c r="B150" s="243" t="s">
        <v>183</v>
      </c>
      <c r="D150" s="315">
        <f>D148*D149</f>
        <v>0</v>
      </c>
    </row>
    <row r="151" spans="2:4" ht="15.75" thickBot="1" x14ac:dyDescent="0.3">
      <c r="B151" s="318" t="s">
        <v>184</v>
      </c>
      <c r="C151" s="319"/>
      <c r="D151" s="311"/>
    </row>
    <row r="152" spans="2:4" ht="15" thickBot="1" x14ac:dyDescent="0.25">
      <c r="B152" s="243" t="s">
        <v>185</v>
      </c>
      <c r="D152" s="320">
        <f>D150-D151</f>
        <v>0</v>
      </c>
    </row>
    <row r="153" spans="2:4" ht="15.75" thickBot="1" x14ac:dyDescent="0.3">
      <c r="B153" s="316" t="s">
        <v>186</v>
      </c>
      <c r="C153" s="317"/>
      <c r="D153" s="321" t="e">
        <f>D152/D148</f>
        <v>#DIV/0!</v>
      </c>
    </row>
    <row r="154" spans="2:4" ht="15" thickBot="1" x14ac:dyDescent="0.25"/>
    <row r="155" spans="2:4" x14ac:dyDescent="0.2">
      <c r="B155" s="309" t="s">
        <v>182</v>
      </c>
      <c r="C155" s="294"/>
      <c r="D155" s="312"/>
    </row>
    <row r="156" spans="2:4" x14ac:dyDescent="0.2">
      <c r="B156" s="383" t="s">
        <v>296</v>
      </c>
      <c r="D156" s="313"/>
    </row>
    <row r="157" spans="2:4" ht="15" thickBot="1" x14ac:dyDescent="0.25">
      <c r="B157" s="383" t="s">
        <v>297</v>
      </c>
      <c r="D157" s="313"/>
    </row>
    <row r="158" spans="2:4" ht="15.75" thickBot="1" x14ac:dyDescent="0.25">
      <c r="B158" s="323" t="s">
        <v>192</v>
      </c>
      <c r="C158" s="319"/>
      <c r="D158" s="324" t="e">
        <f>D155*(D156/(D156+D157))</f>
        <v>#DIV/0!</v>
      </c>
    </row>
    <row r="159" spans="2:4" ht="15.75" thickBot="1" x14ac:dyDescent="0.25">
      <c r="B159" s="325" t="s">
        <v>193</v>
      </c>
      <c r="C159" s="317"/>
      <c r="D159" s="324" t="e">
        <f>D155*(D157/(D156+D157))</f>
        <v>#DIV/0!</v>
      </c>
    </row>
  </sheetData>
  <mergeCells count="4">
    <mergeCell ref="B6:AC6"/>
    <mergeCell ref="B55:AC55"/>
    <mergeCell ref="D110:AD110"/>
    <mergeCell ref="C1:I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 Validation'!$D$2:$D$4</xm:f>
          </x14:formula1>
          <xm:sqref>E7:AC7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26"/>
  <sheetViews>
    <sheetView zoomScale="80" zoomScaleNormal="80" workbookViewId="0"/>
  </sheetViews>
  <sheetFormatPr defaultRowHeight="15" x14ac:dyDescent="0.25"/>
  <cols>
    <col min="2" max="2" width="51.42578125" bestFit="1" customWidth="1"/>
    <col min="3" max="6" width="20.7109375" customWidth="1"/>
    <col min="9" max="9" width="20.7109375" customWidth="1"/>
    <col min="10" max="10" width="9.140625" style="17"/>
  </cols>
  <sheetData>
    <row r="1" spans="2:10" ht="56.25" customHeight="1" thickBot="1" x14ac:dyDescent="0.55000000000000004">
      <c r="C1" s="392" t="s">
        <v>265</v>
      </c>
      <c r="D1" s="393"/>
      <c r="E1" s="393"/>
      <c r="F1" s="393"/>
      <c r="G1" s="393"/>
      <c r="H1" s="393"/>
      <c r="I1" s="393"/>
    </row>
    <row r="2" spans="2:10" x14ac:dyDescent="0.25">
      <c r="B2" s="199" t="s">
        <v>118</v>
      </c>
      <c r="C2" s="381" t="e">
        <f>INDEX('Trading Input Sheet'!5:5,MATCH(A1,'Trading Input Sheet'!7:7,0))</f>
        <v>#N/A</v>
      </c>
      <c r="D2" s="200"/>
      <c r="E2" s="200"/>
      <c r="F2" s="200"/>
      <c r="G2" s="200"/>
      <c r="H2" s="200"/>
      <c r="I2" s="201"/>
    </row>
    <row r="3" spans="2:10" x14ac:dyDescent="0.25">
      <c r="B3" s="35" t="s">
        <v>119</v>
      </c>
      <c r="C3" s="382" t="e">
        <f>INDEX('Trading Input Sheet'!3:3,MATCH(C2,'Trading Input Sheet'!5:5,0))-INDEX('Trading Input Sheet'!8:8,MATCH(C2,'Trading Input Sheet'!5:5,0))</f>
        <v>#N/A</v>
      </c>
      <c r="D3" s="36"/>
      <c r="E3" s="36"/>
      <c r="F3" s="36"/>
      <c r="G3" s="36"/>
      <c r="H3" s="36"/>
      <c r="I3" s="37"/>
    </row>
    <row r="4" spans="2:10" x14ac:dyDescent="0.25">
      <c r="B4" s="35"/>
      <c r="C4" s="202"/>
      <c r="D4" s="36"/>
      <c r="E4" s="36"/>
      <c r="F4" s="36"/>
      <c r="G4" s="36"/>
      <c r="H4" s="36"/>
      <c r="I4" s="37"/>
    </row>
    <row r="5" spans="2:10" x14ac:dyDescent="0.25">
      <c r="B5" s="57" t="s">
        <v>5</v>
      </c>
      <c r="C5" s="36"/>
      <c r="D5" s="36"/>
      <c r="E5" s="36"/>
      <c r="F5" s="36"/>
      <c r="G5" s="36"/>
      <c r="H5" s="36"/>
      <c r="I5" s="37"/>
    </row>
    <row r="6" spans="2:10" ht="30" x14ac:dyDescent="0.25">
      <c r="B6" s="62" t="s">
        <v>145</v>
      </c>
      <c r="C6" s="203" t="s">
        <v>120</v>
      </c>
      <c r="D6" s="203" t="s">
        <v>147</v>
      </c>
      <c r="E6" s="203" t="s">
        <v>121</v>
      </c>
      <c r="F6" s="203" t="s">
        <v>146</v>
      </c>
      <c r="G6" s="203" t="s">
        <v>199</v>
      </c>
      <c r="H6" s="203" t="s">
        <v>34</v>
      </c>
      <c r="I6" s="204" t="s">
        <v>124</v>
      </c>
    </row>
    <row r="7" spans="2:10" x14ac:dyDescent="0.25">
      <c r="B7" s="60" t="s">
        <v>266</v>
      </c>
      <c r="C7" s="231"/>
      <c r="D7" s="232"/>
      <c r="E7" s="232"/>
      <c r="F7" s="310">
        <v>0.1105</v>
      </c>
      <c r="G7" s="233">
        <v>0.08</v>
      </c>
      <c r="H7" s="234">
        <f>E7*(1+F7+G7)</f>
        <v>0</v>
      </c>
      <c r="I7" s="281">
        <f>D7*H7</f>
        <v>0</v>
      </c>
    </row>
    <row r="8" spans="2:10" x14ac:dyDescent="0.25">
      <c r="B8" s="60" t="s">
        <v>267</v>
      </c>
      <c r="C8" s="231"/>
      <c r="D8" s="231"/>
      <c r="E8" s="231"/>
      <c r="F8" s="310">
        <v>8.7999999999999995E-2</v>
      </c>
      <c r="G8" s="233">
        <v>0.08</v>
      </c>
      <c r="H8" s="36">
        <f>E8*(1+F8+G8)</f>
        <v>0</v>
      </c>
      <c r="I8" s="282">
        <f>D8*H8</f>
        <v>0</v>
      </c>
    </row>
    <row r="9" spans="2:10" x14ac:dyDescent="0.25">
      <c r="B9" s="60" t="s">
        <v>268</v>
      </c>
      <c r="C9" s="231"/>
      <c r="D9" s="232"/>
      <c r="E9" s="232"/>
      <c r="F9" s="310">
        <v>8.7999999999999995E-2</v>
      </c>
      <c r="G9" s="233">
        <v>0.08</v>
      </c>
      <c r="H9" s="36">
        <f t="shared" ref="H9:H10" si="0">E9*(1+F9+G9)</f>
        <v>0</v>
      </c>
      <c r="I9" s="282">
        <f t="shared" ref="I9:I10" si="1">D9*H9</f>
        <v>0</v>
      </c>
    </row>
    <row r="10" spans="2:10" x14ac:dyDescent="0.25">
      <c r="B10" s="60" t="s">
        <v>269</v>
      </c>
      <c r="C10" s="231"/>
      <c r="D10" s="231"/>
      <c r="E10" s="231"/>
      <c r="F10" s="310">
        <v>8.7999999999999995E-2</v>
      </c>
      <c r="G10" s="233">
        <v>0.08</v>
      </c>
      <c r="H10" s="36">
        <f t="shared" si="0"/>
        <v>0</v>
      </c>
      <c r="I10" s="282">
        <f t="shared" si="1"/>
        <v>0</v>
      </c>
    </row>
    <row r="11" spans="2:10" s="15" customFormat="1" x14ac:dyDescent="0.25">
      <c r="B11" s="57" t="s">
        <v>243</v>
      </c>
      <c r="C11" s="173"/>
      <c r="D11" s="173"/>
      <c r="E11" s="173"/>
      <c r="F11" s="205"/>
      <c r="G11" s="205"/>
      <c r="H11" s="205"/>
      <c r="I11" s="283">
        <f>SUM(I7:I10)</f>
        <v>0</v>
      </c>
      <c r="J11" s="367"/>
    </row>
    <row r="12" spans="2:10" s="15" customFormat="1" x14ac:dyDescent="0.25">
      <c r="B12" s="57"/>
      <c r="C12" s="173"/>
      <c r="D12" s="173"/>
      <c r="E12" s="173"/>
      <c r="F12" s="205"/>
      <c r="G12" s="205"/>
      <c r="H12" s="205"/>
      <c r="I12" s="282"/>
      <c r="J12" s="367"/>
    </row>
    <row r="13" spans="2:10" s="15" customFormat="1" x14ac:dyDescent="0.25">
      <c r="B13" s="60" t="s">
        <v>270</v>
      </c>
      <c r="C13" s="231"/>
      <c r="D13" s="232"/>
      <c r="E13" s="232"/>
      <c r="F13" s="310">
        <v>0.1105</v>
      </c>
      <c r="G13" s="233">
        <v>0.08</v>
      </c>
      <c r="H13" s="36">
        <f>E13*(1+F13+G13)</f>
        <v>0</v>
      </c>
      <c r="I13" s="282">
        <f>D13*H13</f>
        <v>0</v>
      </c>
      <c r="J13" s="367"/>
    </row>
    <row r="14" spans="2:10" s="15" customFormat="1" x14ac:dyDescent="0.25">
      <c r="B14" s="57" t="s">
        <v>244</v>
      </c>
      <c r="C14" s="173"/>
      <c r="D14" s="173"/>
      <c r="E14" s="173"/>
      <c r="F14" s="205"/>
      <c r="G14" s="205"/>
      <c r="H14" s="205"/>
      <c r="I14" s="283">
        <f>I13</f>
        <v>0</v>
      </c>
      <c r="J14" s="367"/>
    </row>
    <row r="15" spans="2:10" s="15" customFormat="1" x14ac:dyDescent="0.25">
      <c r="B15" s="57"/>
      <c r="C15" s="173"/>
      <c r="D15" s="173"/>
      <c r="E15" s="173"/>
      <c r="F15" s="205"/>
      <c r="G15" s="205"/>
      <c r="H15" s="205"/>
      <c r="I15" s="283"/>
      <c r="J15" s="367"/>
    </row>
    <row r="16" spans="2:10" x14ac:dyDescent="0.25">
      <c r="B16" s="60" t="s">
        <v>282</v>
      </c>
      <c r="C16" s="231"/>
      <c r="D16" s="232"/>
      <c r="E16" s="232"/>
      <c r="F16" s="310">
        <v>0.1105</v>
      </c>
      <c r="G16" s="233">
        <v>0.08</v>
      </c>
      <c r="H16" s="234">
        <f>E16*(1+F16+G16)</f>
        <v>0</v>
      </c>
      <c r="I16" s="281">
        <f>D16*H16</f>
        <v>0</v>
      </c>
    </row>
    <row r="17" spans="2:10" x14ac:dyDescent="0.25">
      <c r="B17" s="60" t="s">
        <v>283</v>
      </c>
      <c r="C17" s="231"/>
      <c r="D17" s="231"/>
      <c r="E17" s="231"/>
      <c r="F17" s="310">
        <v>8.7999999999999995E-2</v>
      </c>
      <c r="G17" s="233">
        <v>0.08</v>
      </c>
      <c r="H17" s="36">
        <f>E17*(1+F17+G17)</f>
        <v>0</v>
      </c>
      <c r="I17" s="282">
        <f>D17*H17</f>
        <v>0</v>
      </c>
    </row>
    <row r="18" spans="2:10" x14ac:dyDescent="0.25">
      <c r="B18" s="60" t="s">
        <v>284</v>
      </c>
      <c r="C18" s="231"/>
      <c r="D18" s="232"/>
      <c r="E18" s="232"/>
      <c r="F18" s="310">
        <v>8.7999999999999995E-2</v>
      </c>
      <c r="G18" s="233">
        <v>0.08</v>
      </c>
      <c r="H18" s="36">
        <f t="shared" ref="H18:H19" si="2">E18*(1+F18+G18)</f>
        <v>0</v>
      </c>
      <c r="I18" s="282">
        <f t="shared" ref="I18:I19" si="3">D18*H18</f>
        <v>0</v>
      </c>
    </row>
    <row r="19" spans="2:10" x14ac:dyDescent="0.25">
      <c r="B19" s="60" t="s">
        <v>285</v>
      </c>
      <c r="C19" s="231"/>
      <c r="D19" s="231"/>
      <c r="E19" s="231"/>
      <c r="F19" s="310">
        <v>8.7999999999999995E-2</v>
      </c>
      <c r="G19" s="233">
        <v>0.08</v>
      </c>
      <c r="H19" s="36">
        <f t="shared" si="2"/>
        <v>0</v>
      </c>
      <c r="I19" s="282">
        <f t="shared" si="3"/>
        <v>0</v>
      </c>
    </row>
    <row r="20" spans="2:10" s="15" customFormat="1" x14ac:dyDescent="0.25">
      <c r="B20" s="57" t="s">
        <v>260</v>
      </c>
      <c r="C20" s="173"/>
      <c r="D20" s="173"/>
      <c r="E20" s="173"/>
      <c r="F20" s="205"/>
      <c r="G20" s="205"/>
      <c r="H20" s="205"/>
      <c r="I20" s="283">
        <f>SUM(I16:I19)</f>
        <v>0</v>
      </c>
      <c r="J20" s="367"/>
    </row>
    <row r="21" spans="2:10" s="15" customFormat="1" x14ac:dyDescent="0.25">
      <c r="B21" s="57"/>
      <c r="C21" s="173"/>
      <c r="D21" s="173"/>
      <c r="E21" s="173"/>
      <c r="F21" s="205"/>
      <c r="G21" s="205"/>
      <c r="H21" s="205"/>
      <c r="I21" s="282"/>
      <c r="J21" s="367"/>
    </row>
    <row r="22" spans="2:10" s="15" customFormat="1" x14ac:dyDescent="0.25">
      <c r="B22" s="60" t="s">
        <v>286</v>
      </c>
      <c r="C22" s="231"/>
      <c r="D22" s="232"/>
      <c r="E22" s="232"/>
      <c r="F22" s="310">
        <v>0.1105</v>
      </c>
      <c r="G22" s="233">
        <v>0.08</v>
      </c>
      <c r="H22" s="36">
        <f>E22*(1+F22+G22)</f>
        <v>0</v>
      </c>
      <c r="I22" s="282">
        <f>D22*H22</f>
        <v>0</v>
      </c>
      <c r="J22" s="367"/>
    </row>
    <row r="23" spans="2:10" s="15" customFormat="1" x14ac:dyDescent="0.25">
      <c r="B23" s="57" t="s">
        <v>261</v>
      </c>
      <c r="C23" s="173"/>
      <c r="D23" s="173"/>
      <c r="E23" s="173"/>
      <c r="F23" s="205"/>
      <c r="G23" s="205"/>
      <c r="H23" s="205"/>
      <c r="I23" s="283">
        <f>I22</f>
        <v>0</v>
      </c>
      <c r="J23" s="367"/>
    </row>
    <row r="24" spans="2:10" s="15" customFormat="1" x14ac:dyDescent="0.25">
      <c r="B24" s="57"/>
      <c r="C24" s="173"/>
      <c r="D24" s="173"/>
      <c r="E24" s="173"/>
      <c r="F24" s="205"/>
      <c r="G24" s="205"/>
      <c r="H24" s="205"/>
      <c r="I24" s="282"/>
      <c r="J24" s="367"/>
    </row>
    <row r="25" spans="2:10" s="15" customFormat="1" x14ac:dyDescent="0.25">
      <c r="B25" s="60" t="s">
        <v>148</v>
      </c>
      <c r="C25" s="231"/>
      <c r="D25" s="232"/>
      <c r="E25" s="232"/>
      <c r="F25" s="310">
        <v>8.7999999999999995E-2</v>
      </c>
      <c r="G25" s="233">
        <v>0.08</v>
      </c>
      <c r="H25" s="234">
        <f t="shared" ref="H25:H26" si="4">E25*(1+F25+G25)</f>
        <v>0</v>
      </c>
      <c r="I25" s="282">
        <f t="shared" ref="I25:I26" si="5">D25*H25</f>
        <v>0</v>
      </c>
      <c r="J25" s="367"/>
    </row>
    <row r="26" spans="2:10" s="15" customFormat="1" x14ac:dyDescent="0.25">
      <c r="B26" s="60" t="s">
        <v>149</v>
      </c>
      <c r="C26" s="231"/>
      <c r="D26" s="231"/>
      <c r="E26" s="231"/>
      <c r="F26" s="310">
        <v>8.7999999999999995E-2</v>
      </c>
      <c r="G26" s="233">
        <v>0.08</v>
      </c>
      <c r="H26" s="234">
        <f t="shared" si="4"/>
        <v>0</v>
      </c>
      <c r="I26" s="282">
        <f t="shared" si="5"/>
        <v>0</v>
      </c>
      <c r="J26" s="367"/>
    </row>
    <row r="27" spans="2:10" s="15" customFormat="1" x14ac:dyDescent="0.25">
      <c r="B27" s="57" t="s">
        <v>47</v>
      </c>
      <c r="C27" s="173"/>
      <c r="D27" s="173"/>
      <c r="E27" s="173"/>
      <c r="F27" s="205"/>
      <c r="G27" s="205"/>
      <c r="H27" s="205"/>
      <c r="I27" s="283">
        <f>SUM(I25:I26)</f>
        <v>0</v>
      </c>
      <c r="J27" s="367"/>
    </row>
    <row r="28" spans="2:10" s="15" customFormat="1" x14ac:dyDescent="0.25">
      <c r="B28" s="57"/>
      <c r="C28" s="173"/>
      <c r="D28" s="173"/>
      <c r="E28" s="173"/>
      <c r="F28" s="205"/>
      <c r="G28" s="205"/>
      <c r="H28" s="205"/>
      <c r="I28" s="282"/>
      <c r="J28" s="367"/>
    </row>
    <row r="29" spans="2:10" s="15" customFormat="1" x14ac:dyDescent="0.25">
      <c r="B29" s="60" t="s">
        <v>271</v>
      </c>
      <c r="C29" s="231"/>
      <c r="D29" s="232"/>
      <c r="E29" s="232"/>
      <c r="F29" s="310">
        <v>0.1105</v>
      </c>
      <c r="G29" s="233">
        <v>0.08</v>
      </c>
      <c r="H29" s="234">
        <f t="shared" ref="H29:H31" si="6">E29*(1+F29+G29)</f>
        <v>0</v>
      </c>
      <c r="I29" s="282">
        <f t="shared" ref="I29:I31" si="7">D29*H29</f>
        <v>0</v>
      </c>
      <c r="J29" s="367"/>
    </row>
    <row r="30" spans="2:10" s="15" customFormat="1" x14ac:dyDescent="0.25">
      <c r="B30" s="60" t="s">
        <v>272</v>
      </c>
      <c r="C30" s="231"/>
      <c r="D30" s="231"/>
      <c r="E30" s="231"/>
      <c r="F30" s="310">
        <v>0.1105</v>
      </c>
      <c r="G30" s="233">
        <v>0.08</v>
      </c>
      <c r="H30" s="234">
        <f t="shared" si="6"/>
        <v>0</v>
      </c>
      <c r="I30" s="282">
        <f t="shared" si="7"/>
        <v>0</v>
      </c>
      <c r="J30" s="367"/>
    </row>
    <row r="31" spans="2:10" s="15" customFormat="1" x14ac:dyDescent="0.25">
      <c r="B31" s="60" t="s">
        <v>273</v>
      </c>
      <c r="C31" s="231"/>
      <c r="D31" s="231"/>
      <c r="E31" s="231"/>
      <c r="F31" s="310">
        <v>8.7999999999999995E-2</v>
      </c>
      <c r="G31" s="233">
        <v>0.08</v>
      </c>
      <c r="H31" s="234">
        <f t="shared" si="6"/>
        <v>0</v>
      </c>
      <c r="I31" s="282">
        <f t="shared" si="7"/>
        <v>0</v>
      </c>
      <c r="J31" s="367"/>
    </row>
    <row r="32" spans="2:10" s="15" customFormat="1" x14ac:dyDescent="0.25">
      <c r="B32" s="57" t="s">
        <v>48</v>
      </c>
      <c r="C32" s="173"/>
      <c r="D32" s="173"/>
      <c r="E32" s="173"/>
      <c r="F32" s="205"/>
      <c r="G32" s="205"/>
      <c r="H32" s="205"/>
      <c r="I32" s="283">
        <f>SUM(I29:I31)</f>
        <v>0</v>
      </c>
      <c r="J32" s="367"/>
    </row>
    <row r="33" spans="2:10" s="15" customFormat="1" x14ac:dyDescent="0.25">
      <c r="B33" s="57"/>
      <c r="C33" s="173"/>
      <c r="D33" s="173"/>
      <c r="E33" s="173"/>
      <c r="F33" s="205"/>
      <c r="G33" s="205"/>
      <c r="H33" s="205"/>
      <c r="I33" s="282"/>
      <c r="J33" s="367"/>
    </row>
    <row r="34" spans="2:10" s="15" customFormat="1" x14ac:dyDescent="0.25">
      <c r="B34" s="60" t="s">
        <v>290</v>
      </c>
      <c r="C34" s="231"/>
      <c r="D34" s="232"/>
      <c r="E34" s="232"/>
      <c r="F34" s="310">
        <v>8.7999999999999995E-2</v>
      </c>
      <c r="G34" s="233">
        <v>0.08</v>
      </c>
      <c r="H34" s="234">
        <f>E34*(1+F34+G34)</f>
        <v>0</v>
      </c>
      <c r="I34" s="282">
        <f>D34*H34</f>
        <v>0</v>
      </c>
      <c r="J34" s="367"/>
    </row>
    <row r="35" spans="2:10" s="15" customFormat="1" x14ac:dyDescent="0.25">
      <c r="B35" s="57" t="s">
        <v>83</v>
      </c>
      <c r="C35" s="173"/>
      <c r="D35" s="173"/>
      <c r="E35" s="173"/>
      <c r="F35" s="205"/>
      <c r="G35" s="205"/>
      <c r="H35" s="205"/>
      <c r="I35" s="283">
        <f>I34</f>
        <v>0</v>
      </c>
      <c r="J35" s="367"/>
    </row>
    <row r="36" spans="2:10" s="15" customFormat="1" x14ac:dyDescent="0.25">
      <c r="B36" s="57"/>
      <c r="C36" s="173"/>
      <c r="D36" s="173"/>
      <c r="E36" s="173"/>
      <c r="F36" s="205"/>
      <c r="G36" s="205"/>
      <c r="H36" s="205"/>
      <c r="I36" s="282"/>
      <c r="J36" s="367"/>
    </row>
    <row r="37" spans="2:10" s="15" customFormat="1" x14ac:dyDescent="0.25">
      <c r="B37" s="60" t="s">
        <v>289</v>
      </c>
      <c r="C37" s="231"/>
      <c r="D37" s="232"/>
      <c r="E37" s="232"/>
      <c r="F37" s="310">
        <v>0.1105</v>
      </c>
      <c r="G37" s="233">
        <v>0.08</v>
      </c>
      <c r="H37" s="234">
        <f>E37*(1+F37+G37)</f>
        <v>0</v>
      </c>
      <c r="I37" s="282">
        <f>D37*H37</f>
        <v>0</v>
      </c>
      <c r="J37" s="367"/>
    </row>
    <row r="38" spans="2:10" s="15" customFormat="1" x14ac:dyDescent="0.25">
      <c r="B38" s="57" t="s">
        <v>84</v>
      </c>
      <c r="C38" s="173"/>
      <c r="D38" s="173"/>
      <c r="E38" s="173"/>
      <c r="F38" s="205"/>
      <c r="G38" s="205"/>
      <c r="H38" s="205"/>
      <c r="I38" s="283">
        <f>I37</f>
        <v>0</v>
      </c>
      <c r="J38" s="367"/>
    </row>
    <row r="39" spans="2:10" s="15" customFormat="1" x14ac:dyDescent="0.25">
      <c r="B39" s="57"/>
      <c r="C39" s="173"/>
      <c r="D39" s="173"/>
      <c r="E39" s="173"/>
      <c r="F39" s="205"/>
      <c r="G39" s="205"/>
      <c r="H39" s="205"/>
      <c r="I39" s="282"/>
      <c r="J39" s="367"/>
    </row>
    <row r="40" spans="2:10" x14ac:dyDescent="0.25">
      <c r="B40" s="60" t="s">
        <v>288</v>
      </c>
      <c r="C40" s="231"/>
      <c r="D40" s="232"/>
      <c r="E40" s="232"/>
      <c r="F40" s="310">
        <v>0.1105</v>
      </c>
      <c r="G40" s="233">
        <v>0.08</v>
      </c>
      <c r="H40" s="234">
        <f>E40*(1+F40+G40)</f>
        <v>0</v>
      </c>
      <c r="I40" s="282">
        <f>D40*H40</f>
        <v>0</v>
      </c>
    </row>
    <row r="41" spans="2:10" s="15" customFormat="1" x14ac:dyDescent="0.25">
      <c r="B41" s="54" t="s">
        <v>51</v>
      </c>
      <c r="C41" s="173"/>
      <c r="D41" s="173"/>
      <c r="E41" s="173"/>
      <c r="F41" s="205"/>
      <c r="G41" s="205"/>
      <c r="H41" s="205"/>
      <c r="I41" s="283">
        <f>I40</f>
        <v>0</v>
      </c>
      <c r="J41" s="367"/>
    </row>
    <row r="42" spans="2:10" s="15" customFormat="1" x14ac:dyDescent="0.25">
      <c r="B42" s="54"/>
      <c r="C42" s="173"/>
      <c r="D42" s="173"/>
      <c r="E42" s="173"/>
      <c r="F42" s="205"/>
      <c r="G42" s="205"/>
      <c r="H42" s="205"/>
      <c r="I42" s="282"/>
      <c r="J42" s="367"/>
    </row>
    <row r="43" spans="2:10" s="15" customFormat="1" x14ac:dyDescent="0.25">
      <c r="B43" s="69" t="s">
        <v>150</v>
      </c>
      <c r="C43" s="231"/>
      <c r="D43" s="232"/>
      <c r="E43" s="232"/>
      <c r="F43" s="310">
        <v>0.1105</v>
      </c>
      <c r="G43" s="233">
        <v>0.08</v>
      </c>
      <c r="H43" s="234">
        <f t="shared" ref="H43:H45" si="8">E43*(1+F43+G43)</f>
        <v>0</v>
      </c>
      <c r="I43" s="282">
        <f t="shared" ref="I43:I45" si="9">D43*H43</f>
        <v>0</v>
      </c>
      <c r="J43" s="367"/>
    </row>
    <row r="44" spans="2:10" s="15" customFormat="1" x14ac:dyDescent="0.25">
      <c r="B44" s="69" t="s">
        <v>151</v>
      </c>
      <c r="C44" s="231"/>
      <c r="D44" s="232"/>
      <c r="E44" s="232"/>
      <c r="F44" s="310">
        <v>0.1105</v>
      </c>
      <c r="G44" s="233">
        <v>0.08</v>
      </c>
      <c r="H44" s="234">
        <f t="shared" si="8"/>
        <v>0</v>
      </c>
      <c r="I44" s="282">
        <f t="shared" si="9"/>
        <v>0</v>
      </c>
      <c r="J44" s="367"/>
    </row>
    <row r="45" spans="2:10" s="15" customFormat="1" x14ac:dyDescent="0.25">
      <c r="B45" s="69" t="s">
        <v>152</v>
      </c>
      <c r="C45" s="231"/>
      <c r="D45" s="232"/>
      <c r="E45" s="232"/>
      <c r="F45" s="310">
        <v>0.1105</v>
      </c>
      <c r="G45" s="233">
        <v>0.08</v>
      </c>
      <c r="H45" s="234">
        <f t="shared" si="8"/>
        <v>0</v>
      </c>
      <c r="I45" s="282">
        <f t="shared" si="9"/>
        <v>0</v>
      </c>
      <c r="J45" s="367"/>
    </row>
    <row r="46" spans="2:10" s="15" customFormat="1" x14ac:dyDescent="0.25">
      <c r="B46" s="54" t="s">
        <v>52</v>
      </c>
      <c r="C46" s="173"/>
      <c r="D46" s="173"/>
      <c r="E46" s="173"/>
      <c r="F46" s="205"/>
      <c r="G46" s="205"/>
      <c r="H46" s="205"/>
      <c r="I46" s="283">
        <f>SUM(I43:I45)</f>
        <v>0</v>
      </c>
      <c r="J46" s="367"/>
    </row>
    <row r="47" spans="2:10" s="15" customFormat="1" x14ac:dyDescent="0.25">
      <c r="B47" s="54"/>
      <c r="C47" s="173"/>
      <c r="D47" s="173"/>
      <c r="E47" s="173"/>
      <c r="F47" s="205"/>
      <c r="G47" s="205"/>
      <c r="H47" s="205"/>
      <c r="I47" s="282"/>
      <c r="J47" s="367"/>
    </row>
    <row r="48" spans="2:10" s="15" customFormat="1" x14ac:dyDescent="0.25">
      <c r="B48" s="69" t="s">
        <v>30</v>
      </c>
      <c r="C48" s="231"/>
      <c r="D48" s="232"/>
      <c r="E48" s="232"/>
      <c r="F48" s="310">
        <v>0.1105</v>
      </c>
      <c r="G48" s="233">
        <v>0.08</v>
      </c>
      <c r="H48" s="234">
        <f>E48*(1+F48+G48)</f>
        <v>0</v>
      </c>
      <c r="I48" s="282">
        <f>D48*H48</f>
        <v>0</v>
      </c>
      <c r="J48" s="367"/>
    </row>
    <row r="49" spans="2:10" s="15" customFormat="1" x14ac:dyDescent="0.25">
      <c r="B49" s="54" t="s">
        <v>53</v>
      </c>
      <c r="C49" s="173"/>
      <c r="D49" s="173"/>
      <c r="E49" s="173"/>
      <c r="F49" s="205"/>
      <c r="G49" s="205"/>
      <c r="H49" s="205"/>
      <c r="I49" s="283">
        <f>I48</f>
        <v>0</v>
      </c>
      <c r="J49" s="367"/>
    </row>
    <row r="50" spans="2:10" s="15" customFormat="1" x14ac:dyDescent="0.25">
      <c r="B50" s="54"/>
      <c r="C50" s="173"/>
      <c r="D50" s="173"/>
      <c r="E50" s="173"/>
      <c r="F50" s="205"/>
      <c r="G50" s="205"/>
      <c r="H50" s="205"/>
      <c r="I50" s="282"/>
      <c r="J50" s="367"/>
    </row>
    <row r="51" spans="2:10" s="15" customFormat="1" x14ac:dyDescent="0.25">
      <c r="B51" s="69" t="s">
        <v>153</v>
      </c>
      <c r="C51" s="231"/>
      <c r="D51" s="232"/>
      <c r="E51" s="232"/>
      <c r="F51" s="310">
        <v>0.1105</v>
      </c>
      <c r="G51" s="233">
        <v>0.08</v>
      </c>
      <c r="H51" s="234">
        <f t="shared" ref="H51:H52" si="10">E51*(1+F51+G51)</f>
        <v>0</v>
      </c>
      <c r="I51" s="282">
        <f t="shared" ref="I51:I52" si="11">D51*H51</f>
        <v>0</v>
      </c>
      <c r="J51" s="367"/>
    </row>
    <row r="52" spans="2:10" s="15" customFormat="1" x14ac:dyDescent="0.25">
      <c r="B52" s="69" t="s">
        <v>154</v>
      </c>
      <c r="C52" s="231"/>
      <c r="D52" s="232"/>
      <c r="E52" s="232"/>
      <c r="F52" s="310">
        <v>0.1105</v>
      </c>
      <c r="G52" s="233">
        <v>0.08</v>
      </c>
      <c r="H52" s="234">
        <f t="shared" si="10"/>
        <v>0</v>
      </c>
      <c r="I52" s="282">
        <f t="shared" si="11"/>
        <v>0</v>
      </c>
      <c r="J52" s="367"/>
    </row>
    <row r="53" spans="2:10" s="15" customFormat="1" x14ac:dyDescent="0.25">
      <c r="B53" s="54" t="s">
        <v>54</v>
      </c>
      <c r="C53" s="173"/>
      <c r="D53" s="173"/>
      <c r="E53" s="173"/>
      <c r="F53" s="205"/>
      <c r="G53" s="205"/>
      <c r="H53" s="205"/>
      <c r="I53" s="283">
        <f>SUM(I51:I52)</f>
        <v>0</v>
      </c>
      <c r="J53" s="367"/>
    </row>
    <row r="54" spans="2:10" s="15" customFormat="1" x14ac:dyDescent="0.25">
      <c r="B54" s="54"/>
      <c r="C54" s="173"/>
      <c r="D54" s="173"/>
      <c r="E54" s="173"/>
      <c r="F54" s="205"/>
      <c r="G54" s="205"/>
      <c r="H54" s="205"/>
      <c r="I54" s="282"/>
      <c r="J54" s="367"/>
    </row>
    <row r="55" spans="2:10" s="15" customFormat="1" x14ac:dyDescent="0.25">
      <c r="B55" s="69" t="s">
        <v>30</v>
      </c>
      <c r="C55" s="231"/>
      <c r="D55" s="232"/>
      <c r="E55" s="232"/>
      <c r="F55" s="310">
        <v>0.1105</v>
      </c>
      <c r="G55" s="233">
        <v>0.08</v>
      </c>
      <c r="H55" s="234">
        <f>E55*(1+F55+G55)</f>
        <v>0</v>
      </c>
      <c r="I55" s="282">
        <f>D55*H55</f>
        <v>0</v>
      </c>
      <c r="J55" s="367"/>
    </row>
    <row r="56" spans="2:10" s="15" customFormat="1" x14ac:dyDescent="0.25">
      <c r="B56" s="54" t="s">
        <v>55</v>
      </c>
      <c r="C56" s="173"/>
      <c r="D56" s="173"/>
      <c r="E56" s="173"/>
      <c r="F56" s="205"/>
      <c r="G56" s="205"/>
      <c r="H56" s="205"/>
      <c r="I56" s="283">
        <f>I55</f>
        <v>0</v>
      </c>
      <c r="J56" s="367"/>
    </row>
    <row r="57" spans="2:10" s="15" customFormat="1" x14ac:dyDescent="0.25">
      <c r="B57" s="54"/>
      <c r="C57" s="173"/>
      <c r="D57" s="173"/>
      <c r="E57" s="173"/>
      <c r="F57" s="205"/>
      <c r="G57" s="205"/>
      <c r="H57" s="205"/>
      <c r="I57" s="282"/>
      <c r="J57" s="367"/>
    </row>
    <row r="58" spans="2:10" s="15" customFormat="1" x14ac:dyDescent="0.25">
      <c r="B58" s="69" t="s">
        <v>155</v>
      </c>
      <c r="C58" s="231"/>
      <c r="D58" s="232"/>
      <c r="E58" s="232"/>
      <c r="F58" s="310">
        <v>0.1105</v>
      </c>
      <c r="G58" s="233">
        <v>0.08</v>
      </c>
      <c r="H58" s="234">
        <f t="shared" ref="H58:H59" si="12">E58*(1+F58+G58)</f>
        <v>0</v>
      </c>
      <c r="I58" s="282">
        <f t="shared" ref="I58:I59" si="13">D58*H58</f>
        <v>0</v>
      </c>
      <c r="J58" s="367"/>
    </row>
    <row r="59" spans="2:10" s="15" customFormat="1" x14ac:dyDescent="0.25">
      <c r="B59" s="69" t="s">
        <v>156</v>
      </c>
      <c r="C59" s="231"/>
      <c r="D59" s="232"/>
      <c r="E59" s="232"/>
      <c r="F59" s="310">
        <v>0.1105</v>
      </c>
      <c r="G59" s="233">
        <v>0.08</v>
      </c>
      <c r="H59" s="234">
        <f t="shared" si="12"/>
        <v>0</v>
      </c>
      <c r="I59" s="282">
        <f t="shared" si="13"/>
        <v>0</v>
      </c>
      <c r="J59" s="367"/>
    </row>
    <row r="60" spans="2:10" s="15" customFormat="1" x14ac:dyDescent="0.25">
      <c r="B60" s="54" t="s">
        <v>56</v>
      </c>
      <c r="C60" s="205"/>
      <c r="D60" s="205"/>
      <c r="E60" s="205"/>
      <c r="F60" s="205"/>
      <c r="G60" s="205"/>
      <c r="H60" s="205"/>
      <c r="I60" s="283">
        <f>SUM(I58:I59)</f>
        <v>0</v>
      </c>
      <c r="J60" s="367"/>
    </row>
    <row r="61" spans="2:10" s="17" customFormat="1" x14ac:dyDescent="0.25">
      <c r="B61" s="59" t="s">
        <v>70</v>
      </c>
      <c r="C61" s="235"/>
      <c r="D61" s="235"/>
      <c r="E61" s="235"/>
      <c r="F61" s="235"/>
      <c r="G61" s="235"/>
      <c r="H61" s="235"/>
      <c r="I61" s="284">
        <f>SUM(I11,I14,I27,I32,I35,I38,I41,I46,I49,I53,I56,I60,I20,I23)</f>
        <v>0</v>
      </c>
    </row>
    <row r="62" spans="2:10" x14ac:dyDescent="0.25">
      <c r="B62" s="60"/>
      <c r="C62" s="196"/>
      <c r="D62" s="196"/>
      <c r="E62" s="196"/>
      <c r="F62" s="36"/>
      <c r="G62" s="36"/>
      <c r="H62" s="36"/>
      <c r="I62" s="285"/>
    </row>
    <row r="63" spans="2:10" x14ac:dyDescent="0.25">
      <c r="B63" s="35"/>
      <c r="C63" s="230" t="s">
        <v>299</v>
      </c>
      <c r="D63" s="230"/>
      <c r="E63" s="230"/>
      <c r="F63" s="230"/>
      <c r="G63" s="36"/>
      <c r="H63" s="36"/>
      <c r="I63" s="306"/>
    </row>
    <row r="64" spans="2:10" x14ac:dyDescent="0.25">
      <c r="B64" s="62" t="s">
        <v>122</v>
      </c>
      <c r="C64" s="206" t="e">
        <f>C2</f>
        <v>#N/A</v>
      </c>
      <c r="D64" s="303"/>
      <c r="E64" s="303"/>
      <c r="F64" s="303"/>
      <c r="G64" s="36"/>
      <c r="H64" s="36"/>
      <c r="I64" s="286" t="s">
        <v>34</v>
      </c>
    </row>
    <row r="65" spans="2:9" x14ac:dyDescent="0.25">
      <c r="B65" s="60" t="s">
        <v>143</v>
      </c>
      <c r="C65" s="179"/>
      <c r="D65" s="305"/>
      <c r="E65" s="305"/>
      <c r="F65" s="305"/>
      <c r="G65" s="36"/>
      <c r="H65" s="36"/>
      <c r="I65" s="285"/>
    </row>
    <row r="66" spans="2:9" x14ac:dyDescent="0.25">
      <c r="B66" s="60" t="s">
        <v>143</v>
      </c>
      <c r="C66" s="194">
        <f>C65</f>
        <v>0</v>
      </c>
      <c r="D66" s="305"/>
      <c r="E66" s="305"/>
      <c r="F66" s="305"/>
      <c r="G66" s="36"/>
      <c r="H66" s="36"/>
      <c r="I66" s="285">
        <f t="shared" ref="I66" si="14">C66</f>
        <v>0</v>
      </c>
    </row>
    <row r="67" spans="2:9" x14ac:dyDescent="0.25">
      <c r="B67" s="57"/>
      <c r="C67" s="194"/>
      <c r="D67" s="194"/>
      <c r="E67" s="194"/>
      <c r="F67" s="194"/>
      <c r="G67" s="36"/>
      <c r="H67" s="36"/>
      <c r="I67" s="282"/>
    </row>
    <row r="68" spans="2:9" x14ac:dyDescent="0.25">
      <c r="B68" s="60" t="s">
        <v>144</v>
      </c>
      <c r="C68" s="179"/>
      <c r="D68" s="305"/>
      <c r="E68" s="305"/>
      <c r="F68" s="305"/>
      <c r="G68" s="36"/>
      <c r="H68" s="36"/>
      <c r="I68" s="285"/>
    </row>
    <row r="69" spans="2:9" x14ac:dyDescent="0.25">
      <c r="B69" s="60" t="s">
        <v>144</v>
      </c>
      <c r="C69" s="194">
        <f>C68</f>
        <v>0</v>
      </c>
      <c r="D69" s="305"/>
      <c r="E69" s="305"/>
      <c r="F69" s="305"/>
      <c r="G69" s="36"/>
      <c r="H69" s="36"/>
      <c r="I69" s="285">
        <f t="shared" ref="I69:I73" si="15">C69</f>
        <v>0</v>
      </c>
    </row>
    <row r="70" spans="2:9" x14ac:dyDescent="0.25">
      <c r="B70" s="60"/>
      <c r="C70" s="147"/>
      <c r="D70" s="304"/>
      <c r="E70" s="304"/>
      <c r="F70" s="304"/>
      <c r="G70" s="36"/>
      <c r="H70" s="36"/>
      <c r="I70" s="287"/>
    </row>
    <row r="71" spans="2:9" x14ac:dyDescent="0.25">
      <c r="B71" s="60" t="s">
        <v>287</v>
      </c>
      <c r="C71" s="179"/>
      <c r="D71" s="305"/>
      <c r="E71" s="305"/>
      <c r="F71" s="305"/>
      <c r="G71" s="36"/>
      <c r="H71" s="36"/>
      <c r="I71" s="285">
        <f t="shared" ref="I71" si="16">C71</f>
        <v>0</v>
      </c>
    </row>
    <row r="72" spans="2:9" x14ac:dyDescent="0.25">
      <c r="B72" s="60"/>
      <c r="C72" s="147"/>
      <c r="D72" s="304"/>
      <c r="E72" s="304"/>
      <c r="F72" s="304"/>
      <c r="G72" s="36"/>
      <c r="H72" s="36"/>
      <c r="I72" s="287"/>
    </row>
    <row r="73" spans="2:9" x14ac:dyDescent="0.25">
      <c r="B73" s="60" t="s">
        <v>82</v>
      </c>
      <c r="C73" s="179"/>
      <c r="D73" s="305"/>
      <c r="E73" s="305"/>
      <c r="F73" s="305"/>
      <c r="G73" s="36"/>
      <c r="H73" s="36"/>
      <c r="I73" s="285">
        <f t="shared" si="15"/>
        <v>0</v>
      </c>
    </row>
    <row r="74" spans="2:9" x14ac:dyDescent="0.25">
      <c r="B74" s="35"/>
      <c r="C74" s="36"/>
      <c r="D74" s="36"/>
      <c r="E74" s="36"/>
      <c r="F74" s="36"/>
      <c r="G74" s="36"/>
      <c r="H74" s="36"/>
      <c r="I74" s="285"/>
    </row>
    <row r="75" spans="2:9" x14ac:dyDescent="0.25">
      <c r="B75" s="62" t="s">
        <v>123</v>
      </c>
      <c r="C75" s="207" t="s">
        <v>126</v>
      </c>
      <c r="D75" s="205" t="s">
        <v>125</v>
      </c>
      <c r="E75" s="36"/>
      <c r="F75" s="36"/>
      <c r="G75" s="36"/>
      <c r="H75" s="36"/>
      <c r="I75" s="285"/>
    </row>
    <row r="76" spans="2:9" x14ac:dyDescent="0.25">
      <c r="B76" s="60" t="s">
        <v>9</v>
      </c>
      <c r="C76" s="179"/>
      <c r="D76" s="36"/>
      <c r="E76" s="36"/>
      <c r="F76" s="36"/>
      <c r="G76" s="36"/>
      <c r="H76" s="36"/>
      <c r="I76" s="285">
        <f t="shared" ref="I76:I87" si="17">C76</f>
        <v>0</v>
      </c>
    </row>
    <row r="77" spans="2:9" x14ac:dyDescent="0.25">
      <c r="B77" s="60" t="s">
        <v>219</v>
      </c>
      <c r="C77" s="179"/>
      <c r="D77" s="36"/>
      <c r="E77" s="36"/>
      <c r="F77" s="36"/>
      <c r="G77" s="36"/>
      <c r="H77" s="36"/>
      <c r="I77" s="285">
        <f t="shared" si="17"/>
        <v>0</v>
      </c>
    </row>
    <row r="78" spans="2:9" x14ac:dyDescent="0.25">
      <c r="B78" s="60" t="s">
        <v>85</v>
      </c>
      <c r="C78" s="179"/>
      <c r="D78" s="36"/>
      <c r="E78" s="36"/>
      <c r="F78" s="36"/>
      <c r="G78" s="36"/>
      <c r="H78" s="36"/>
      <c r="I78" s="285">
        <f t="shared" si="17"/>
        <v>0</v>
      </c>
    </row>
    <row r="79" spans="2:9" x14ac:dyDescent="0.25">
      <c r="B79" s="60" t="s">
        <v>89</v>
      </c>
      <c r="C79" s="179"/>
      <c r="D79" s="36"/>
      <c r="E79" s="36"/>
      <c r="F79" s="36"/>
      <c r="G79" s="36"/>
      <c r="H79" s="36"/>
      <c r="I79" s="285">
        <f t="shared" si="17"/>
        <v>0</v>
      </c>
    </row>
    <row r="80" spans="2:9" x14ac:dyDescent="0.25">
      <c r="B80" s="60" t="s">
        <v>93</v>
      </c>
      <c r="C80" s="179"/>
      <c r="D80" s="36"/>
      <c r="E80" s="36"/>
      <c r="F80" s="36"/>
      <c r="G80" s="36"/>
      <c r="H80" s="36"/>
      <c r="I80" s="285">
        <f t="shared" si="17"/>
        <v>0</v>
      </c>
    </row>
    <row r="81" spans="2:9" x14ac:dyDescent="0.25">
      <c r="B81" s="69" t="s">
        <v>96</v>
      </c>
      <c r="C81" s="179"/>
      <c r="D81" s="36"/>
      <c r="E81" s="36"/>
      <c r="F81" s="36"/>
      <c r="G81" s="36"/>
      <c r="H81" s="36"/>
      <c r="I81" s="285">
        <f t="shared" si="17"/>
        <v>0</v>
      </c>
    </row>
    <row r="82" spans="2:9" x14ac:dyDescent="0.25">
      <c r="B82" s="69" t="s">
        <v>97</v>
      </c>
      <c r="C82" s="179"/>
      <c r="D82" s="36"/>
      <c r="E82" s="36"/>
      <c r="F82" s="36"/>
      <c r="G82" s="36"/>
      <c r="H82" s="36"/>
      <c r="I82" s="285">
        <f t="shared" si="17"/>
        <v>0</v>
      </c>
    </row>
    <row r="83" spans="2:9" x14ac:dyDescent="0.25">
      <c r="B83" s="69" t="s">
        <v>98</v>
      </c>
      <c r="C83" s="179"/>
      <c r="D83" s="36"/>
      <c r="E83" s="36"/>
      <c r="F83" s="36"/>
      <c r="G83" s="36"/>
      <c r="H83" s="36"/>
      <c r="I83" s="285">
        <f t="shared" si="17"/>
        <v>0</v>
      </c>
    </row>
    <row r="84" spans="2:9" x14ac:dyDescent="0.25">
      <c r="B84" s="69" t="s">
        <v>99</v>
      </c>
      <c r="C84" s="179"/>
      <c r="D84" s="36"/>
      <c r="E84" s="36"/>
      <c r="F84" s="36"/>
      <c r="G84" s="36"/>
      <c r="H84" s="36"/>
      <c r="I84" s="285">
        <f t="shared" si="17"/>
        <v>0</v>
      </c>
    </row>
    <row r="85" spans="2:9" x14ac:dyDescent="0.25">
      <c r="B85" s="69" t="s">
        <v>100</v>
      </c>
      <c r="C85" s="179"/>
      <c r="D85" s="36"/>
      <c r="E85" s="36"/>
      <c r="F85" s="36"/>
      <c r="G85" s="36"/>
      <c r="H85" s="36"/>
      <c r="I85" s="285">
        <f t="shared" si="17"/>
        <v>0</v>
      </c>
    </row>
    <row r="86" spans="2:9" x14ac:dyDescent="0.25">
      <c r="B86" s="69" t="s">
        <v>101</v>
      </c>
      <c r="C86" s="179"/>
      <c r="D86" s="36"/>
      <c r="E86" s="36"/>
      <c r="F86" s="36"/>
      <c r="G86" s="36"/>
      <c r="H86" s="36"/>
      <c r="I86" s="285">
        <f t="shared" si="17"/>
        <v>0</v>
      </c>
    </row>
    <row r="87" spans="2:9" x14ac:dyDescent="0.25">
      <c r="B87" s="69" t="s">
        <v>57</v>
      </c>
      <c r="C87" s="179"/>
      <c r="D87" s="36"/>
      <c r="E87" s="36"/>
      <c r="F87" s="36"/>
      <c r="G87" s="36"/>
      <c r="H87" s="36"/>
      <c r="I87" s="285">
        <f t="shared" si="17"/>
        <v>0</v>
      </c>
    </row>
    <row r="88" spans="2:9" x14ac:dyDescent="0.25">
      <c r="B88" s="54" t="s">
        <v>127</v>
      </c>
      <c r="C88" s="208">
        <f>SUM(C76:C87)</f>
        <v>0</v>
      </c>
      <c r="D88" s="36"/>
      <c r="E88" s="36"/>
      <c r="F88" s="36"/>
      <c r="G88" s="36"/>
      <c r="H88" s="36"/>
      <c r="I88" s="285"/>
    </row>
    <row r="89" spans="2:9" x14ac:dyDescent="0.25">
      <c r="B89" s="69"/>
      <c r="C89" s="36"/>
      <c r="D89" s="36"/>
      <c r="E89" s="36"/>
      <c r="F89" s="36"/>
      <c r="G89" s="36"/>
      <c r="H89" s="36"/>
      <c r="I89" s="285"/>
    </row>
    <row r="90" spans="2:9" ht="30" x14ac:dyDescent="0.25">
      <c r="B90" s="62" t="s">
        <v>27</v>
      </c>
      <c r="C90" s="174" t="s">
        <v>128</v>
      </c>
      <c r="D90" s="174" t="s">
        <v>129</v>
      </c>
      <c r="E90" s="36"/>
      <c r="F90" s="36"/>
      <c r="G90" s="36"/>
      <c r="H90" s="36"/>
      <c r="I90" s="285"/>
    </row>
    <row r="91" spans="2:9" x14ac:dyDescent="0.25">
      <c r="B91" s="69" t="s">
        <v>58</v>
      </c>
      <c r="C91" s="179"/>
      <c r="D91" s="193" t="e">
        <f>C91*$C$3/365</f>
        <v>#N/A</v>
      </c>
      <c r="E91" s="36"/>
      <c r="F91" s="36"/>
      <c r="G91" s="36"/>
      <c r="H91" s="36"/>
      <c r="I91" s="285" t="e">
        <f>D91</f>
        <v>#N/A</v>
      </c>
    </row>
    <row r="92" spans="2:9" x14ac:dyDescent="0.25">
      <c r="B92" s="75" t="s">
        <v>28</v>
      </c>
      <c r="C92" s="179"/>
      <c r="D92" s="193" t="e">
        <f>C92*$C$3/365</f>
        <v>#N/A</v>
      </c>
      <c r="E92" s="36"/>
      <c r="F92" s="36"/>
      <c r="G92" s="36"/>
      <c r="H92" s="36"/>
      <c r="I92" s="285" t="e">
        <f>D92</f>
        <v>#N/A</v>
      </c>
    </row>
    <row r="93" spans="2:9" x14ac:dyDescent="0.25">
      <c r="B93" s="75" t="s">
        <v>29</v>
      </c>
      <c r="C93" s="179"/>
      <c r="D93" s="193" t="e">
        <f t="shared" ref="D93:D94" si="18">C93*$C$3/365</f>
        <v>#N/A</v>
      </c>
      <c r="E93" s="36"/>
      <c r="F93" s="36"/>
      <c r="G93" s="36"/>
      <c r="H93" s="36"/>
      <c r="I93" s="285" t="e">
        <f>D93</f>
        <v>#N/A</v>
      </c>
    </row>
    <row r="94" spans="2:9" x14ac:dyDescent="0.25">
      <c r="B94" s="75" t="s">
        <v>30</v>
      </c>
      <c r="C94" s="179"/>
      <c r="D94" s="193" t="e">
        <f t="shared" si="18"/>
        <v>#N/A</v>
      </c>
      <c r="E94" s="36"/>
      <c r="F94" s="36"/>
      <c r="G94" s="36"/>
      <c r="H94" s="36"/>
      <c r="I94" s="285" t="e">
        <f>D94</f>
        <v>#N/A</v>
      </c>
    </row>
    <row r="95" spans="2:9" x14ac:dyDescent="0.25">
      <c r="B95" s="57" t="s">
        <v>31</v>
      </c>
      <c r="C95" s="36"/>
      <c r="D95" s="195" t="e">
        <f>SUM(D91:D94)</f>
        <v>#N/A</v>
      </c>
      <c r="E95" s="36"/>
      <c r="F95" s="36"/>
      <c r="G95" s="36"/>
      <c r="H95" s="36"/>
      <c r="I95" s="285"/>
    </row>
    <row r="96" spans="2:9" x14ac:dyDescent="0.25">
      <c r="B96" s="69"/>
      <c r="C96" s="36"/>
      <c r="D96" s="36"/>
      <c r="E96" s="36"/>
      <c r="F96" s="36"/>
      <c r="G96" s="36"/>
      <c r="H96" s="36"/>
      <c r="I96" s="285"/>
    </row>
    <row r="97" spans="2:9" x14ac:dyDescent="0.25">
      <c r="B97" s="62" t="s">
        <v>130</v>
      </c>
      <c r="C97" s="36"/>
      <c r="D97" s="36"/>
      <c r="E97" s="36"/>
      <c r="F97" s="36"/>
      <c r="G97" s="36"/>
      <c r="H97" s="36"/>
      <c r="I97" s="285"/>
    </row>
    <row r="98" spans="2:9" s="17" customFormat="1" x14ac:dyDescent="0.25">
      <c r="B98" s="197" t="s">
        <v>131</v>
      </c>
      <c r="C98" s="196"/>
      <c r="D98" s="196"/>
      <c r="E98" s="196"/>
      <c r="F98" s="196"/>
      <c r="G98" s="196"/>
      <c r="H98" s="196"/>
      <c r="I98" s="288"/>
    </row>
    <row r="99" spans="2:9" s="17" customFormat="1" x14ac:dyDescent="0.25">
      <c r="B99" s="60" t="s">
        <v>274</v>
      </c>
      <c r="C99" s="179"/>
      <c r="D99" s="196"/>
      <c r="E99" s="196"/>
      <c r="F99" s="196"/>
      <c r="G99" s="196"/>
      <c r="H99" s="196"/>
      <c r="I99" s="288">
        <f t="shared" ref="I99:I104" si="19">C99</f>
        <v>0</v>
      </c>
    </row>
    <row r="100" spans="2:9" s="17" customFormat="1" x14ac:dyDescent="0.25">
      <c r="B100" s="60" t="s">
        <v>164</v>
      </c>
      <c r="C100" s="179"/>
      <c r="D100" s="196"/>
      <c r="E100" s="196"/>
      <c r="F100" s="196"/>
      <c r="G100" s="196"/>
      <c r="H100" s="196"/>
      <c r="I100" s="288">
        <f t="shared" si="19"/>
        <v>0</v>
      </c>
    </row>
    <row r="101" spans="2:9" s="17" customFormat="1" x14ac:dyDescent="0.25">
      <c r="B101" s="60" t="s">
        <v>275</v>
      </c>
      <c r="C101" s="179"/>
      <c r="D101" s="196"/>
      <c r="E101" s="196"/>
      <c r="F101" s="196"/>
      <c r="G101" s="196"/>
      <c r="H101" s="196"/>
      <c r="I101" s="288">
        <f t="shared" si="19"/>
        <v>0</v>
      </c>
    </row>
    <row r="102" spans="2:9" s="17" customFormat="1" x14ac:dyDescent="0.25">
      <c r="B102" s="60" t="s">
        <v>136</v>
      </c>
      <c r="C102" s="179"/>
      <c r="D102" s="196"/>
      <c r="E102" s="196"/>
      <c r="F102" s="196"/>
      <c r="G102" s="196"/>
      <c r="H102" s="196"/>
      <c r="I102" s="288">
        <f t="shared" si="19"/>
        <v>0</v>
      </c>
    </row>
    <row r="103" spans="2:9" s="17" customFormat="1" x14ac:dyDescent="0.25">
      <c r="B103" s="60" t="s">
        <v>23</v>
      </c>
      <c r="C103" s="179"/>
      <c r="D103" s="196"/>
      <c r="E103" s="196"/>
      <c r="F103" s="196"/>
      <c r="G103" s="196"/>
      <c r="H103" s="196"/>
      <c r="I103" s="288">
        <f t="shared" si="19"/>
        <v>0</v>
      </c>
    </row>
    <row r="104" spans="2:9" s="17" customFormat="1" x14ac:dyDescent="0.25">
      <c r="B104" s="60" t="s">
        <v>165</v>
      </c>
      <c r="C104" s="179"/>
      <c r="D104" s="196"/>
      <c r="E104" s="196"/>
      <c r="F104" s="196"/>
      <c r="G104" s="196"/>
      <c r="H104" s="196"/>
      <c r="I104" s="288">
        <f t="shared" si="19"/>
        <v>0</v>
      </c>
    </row>
    <row r="105" spans="2:9" s="17" customFormat="1" x14ac:dyDescent="0.25">
      <c r="B105" s="60" t="s">
        <v>30</v>
      </c>
      <c r="C105" s="179"/>
      <c r="D105" s="196"/>
      <c r="E105" s="196"/>
      <c r="F105" s="196"/>
      <c r="G105" s="196"/>
      <c r="H105" s="196"/>
      <c r="I105" s="288"/>
    </row>
    <row r="106" spans="2:9" s="17" customFormat="1" x14ac:dyDescent="0.25">
      <c r="B106" s="60" t="s">
        <v>138</v>
      </c>
      <c r="C106" s="209">
        <f>SUM(C99:C105)</f>
        <v>0</v>
      </c>
      <c r="D106" s="196"/>
      <c r="E106" s="196"/>
      <c r="F106" s="196"/>
      <c r="G106" s="196"/>
      <c r="H106" s="196"/>
      <c r="I106" s="288"/>
    </row>
    <row r="107" spans="2:9" s="17" customFormat="1" x14ac:dyDescent="0.25">
      <c r="B107" s="60"/>
      <c r="C107" s="196"/>
      <c r="D107" s="196"/>
      <c r="E107" s="196"/>
      <c r="F107" s="196"/>
      <c r="G107" s="196"/>
      <c r="H107" s="196"/>
      <c r="I107" s="288"/>
    </row>
    <row r="108" spans="2:9" s="17" customFormat="1" x14ac:dyDescent="0.25">
      <c r="B108" s="197" t="s">
        <v>132</v>
      </c>
      <c r="C108" s="196"/>
      <c r="D108" s="196"/>
      <c r="E108" s="196"/>
      <c r="F108" s="196"/>
      <c r="G108" s="196"/>
      <c r="H108" s="196"/>
      <c r="I108" s="288"/>
    </row>
    <row r="109" spans="2:9" s="17" customFormat="1" x14ac:dyDescent="0.25">
      <c r="B109" s="60" t="s">
        <v>133</v>
      </c>
      <c r="C109" s="179"/>
      <c r="D109" s="196"/>
      <c r="E109" s="196"/>
      <c r="F109" s="196"/>
      <c r="G109" s="196"/>
      <c r="H109" s="196"/>
      <c r="I109" s="288">
        <f>C109</f>
        <v>0</v>
      </c>
    </row>
    <row r="110" spans="2:9" s="17" customFormat="1" x14ac:dyDescent="0.25">
      <c r="B110" s="60" t="s">
        <v>134</v>
      </c>
      <c r="C110" s="179"/>
      <c r="D110" s="196"/>
      <c r="E110" s="196"/>
      <c r="F110" s="196"/>
      <c r="G110" s="196"/>
      <c r="H110" s="196"/>
      <c r="I110" s="288">
        <f>C110</f>
        <v>0</v>
      </c>
    </row>
    <row r="111" spans="2:9" s="17" customFormat="1" x14ac:dyDescent="0.25">
      <c r="B111" s="60" t="s">
        <v>137</v>
      </c>
      <c r="C111" s="179"/>
      <c r="D111" s="196"/>
      <c r="E111" s="196"/>
      <c r="F111" s="196"/>
      <c r="G111" s="196"/>
      <c r="H111" s="196"/>
      <c r="I111" s="288">
        <f>C111</f>
        <v>0</v>
      </c>
    </row>
    <row r="112" spans="2:9" s="17" customFormat="1" x14ac:dyDescent="0.25">
      <c r="B112" s="60" t="s">
        <v>135</v>
      </c>
      <c r="C112" s="179"/>
      <c r="D112" s="196"/>
      <c r="E112" s="196"/>
      <c r="F112" s="196"/>
      <c r="G112" s="196"/>
      <c r="H112" s="196"/>
      <c r="I112" s="288">
        <f>C112</f>
        <v>0</v>
      </c>
    </row>
    <row r="113" spans="2:9" s="17" customFormat="1" x14ac:dyDescent="0.25">
      <c r="B113" s="60" t="s">
        <v>30</v>
      </c>
      <c r="C113" s="179"/>
      <c r="D113" s="196"/>
      <c r="E113" s="196"/>
      <c r="F113" s="196"/>
      <c r="G113" s="196"/>
      <c r="H113" s="196"/>
      <c r="I113" s="288">
        <f>C113</f>
        <v>0</v>
      </c>
    </row>
    <row r="114" spans="2:9" s="17" customFormat="1" x14ac:dyDescent="0.25">
      <c r="B114" s="57" t="s">
        <v>141</v>
      </c>
      <c r="C114" s="209">
        <f>SUM(C109:C113)</f>
        <v>0</v>
      </c>
      <c r="D114" s="196"/>
      <c r="E114" s="196"/>
      <c r="F114" s="196"/>
      <c r="G114" s="196"/>
      <c r="H114" s="196"/>
      <c r="I114" s="288"/>
    </row>
    <row r="115" spans="2:9" s="17" customFormat="1" x14ac:dyDescent="0.25">
      <c r="B115" s="60"/>
      <c r="C115" s="196"/>
      <c r="D115" s="196"/>
      <c r="E115" s="196"/>
      <c r="F115" s="196"/>
      <c r="G115" s="196"/>
      <c r="H115" s="196"/>
      <c r="I115" s="288"/>
    </row>
    <row r="116" spans="2:9" s="17" customFormat="1" x14ac:dyDescent="0.25">
      <c r="B116" s="57" t="s">
        <v>281</v>
      </c>
      <c r="C116" s="209">
        <f>C106+C114</f>
        <v>0</v>
      </c>
      <c r="D116" s="196"/>
      <c r="E116" s="196"/>
      <c r="F116" s="196"/>
      <c r="G116" s="196"/>
      <c r="H116" s="196"/>
      <c r="I116" s="288">
        <f>C116</f>
        <v>0</v>
      </c>
    </row>
    <row r="117" spans="2:9" s="17" customFormat="1" x14ac:dyDescent="0.25">
      <c r="B117" s="60"/>
      <c r="C117" s="196"/>
      <c r="D117" s="196"/>
      <c r="E117" s="196"/>
      <c r="F117" s="196"/>
      <c r="G117" s="196"/>
      <c r="H117" s="196"/>
      <c r="I117" s="288"/>
    </row>
    <row r="118" spans="2:9" x14ac:dyDescent="0.25">
      <c r="B118" s="210" t="s">
        <v>139</v>
      </c>
      <c r="C118" s="211"/>
      <c r="D118" s="36"/>
      <c r="E118" s="36"/>
      <c r="F118" s="36"/>
      <c r="G118" s="36"/>
      <c r="H118" s="36"/>
      <c r="I118" s="285"/>
    </row>
    <row r="119" spans="2:9" x14ac:dyDescent="0.25">
      <c r="B119" s="35" t="s">
        <v>70</v>
      </c>
      <c r="C119" s="135">
        <f>I61</f>
        <v>0</v>
      </c>
      <c r="D119" s="36"/>
      <c r="E119" s="36"/>
      <c r="F119" s="36"/>
      <c r="G119" s="36"/>
      <c r="H119" s="36"/>
      <c r="I119" s="285"/>
    </row>
    <row r="120" spans="2:9" x14ac:dyDescent="0.25">
      <c r="B120" s="35" t="s">
        <v>140</v>
      </c>
      <c r="C120" s="135">
        <f>I66+I69+I71+I73</f>
        <v>0</v>
      </c>
      <c r="D120" s="36"/>
      <c r="E120" s="36"/>
      <c r="F120" s="36"/>
      <c r="G120" s="36"/>
      <c r="H120" s="36"/>
      <c r="I120" s="285"/>
    </row>
    <row r="121" spans="2:9" x14ac:dyDescent="0.25">
      <c r="B121" s="35" t="s">
        <v>127</v>
      </c>
      <c r="C121" s="135">
        <f>C88</f>
        <v>0</v>
      </c>
      <c r="D121" s="36"/>
      <c r="E121" s="36"/>
      <c r="F121" s="36"/>
      <c r="G121" s="36"/>
      <c r="H121" s="36"/>
      <c r="I121" s="285"/>
    </row>
    <row r="122" spans="2:9" x14ac:dyDescent="0.25">
      <c r="B122" s="35" t="s">
        <v>31</v>
      </c>
      <c r="C122" s="135" t="e">
        <f>D95</f>
        <v>#N/A</v>
      </c>
      <c r="D122" s="36"/>
      <c r="E122" s="36"/>
      <c r="F122" s="36"/>
      <c r="G122" s="36"/>
      <c r="H122" s="36"/>
      <c r="I122" s="285"/>
    </row>
    <row r="123" spans="2:9" x14ac:dyDescent="0.25">
      <c r="B123" s="35" t="s">
        <v>138</v>
      </c>
      <c r="C123" s="135">
        <f>C106</f>
        <v>0</v>
      </c>
      <c r="D123" s="36"/>
      <c r="E123" s="36"/>
      <c r="F123" s="36"/>
      <c r="G123" s="36"/>
      <c r="H123" s="36"/>
      <c r="I123" s="37"/>
    </row>
    <row r="124" spans="2:9" x14ac:dyDescent="0.25">
      <c r="B124" s="35" t="s">
        <v>141</v>
      </c>
      <c r="C124" s="135">
        <f>C114</f>
        <v>0</v>
      </c>
      <c r="D124" s="36"/>
      <c r="E124" s="36"/>
      <c r="F124" s="36"/>
      <c r="G124" s="36"/>
      <c r="H124" s="36"/>
      <c r="I124" s="37"/>
    </row>
    <row r="125" spans="2:9" ht="15.75" thickBot="1" x14ac:dyDescent="0.3">
      <c r="B125" s="139" t="s">
        <v>142</v>
      </c>
      <c r="C125" s="198" t="e">
        <f>SUM(C119:C124)</f>
        <v>#N/A</v>
      </c>
      <c r="D125" s="36"/>
      <c r="E125" s="36"/>
      <c r="F125" s="36"/>
      <c r="G125" s="36"/>
      <c r="H125" s="36"/>
      <c r="I125" s="37"/>
    </row>
    <row r="126" spans="2:9" ht="16.5" thickTop="1" thickBot="1" x14ac:dyDescent="0.3">
      <c r="B126" s="51"/>
      <c r="C126" s="52"/>
      <c r="D126" s="52"/>
      <c r="E126" s="52"/>
      <c r="F126" s="52"/>
      <c r="G126" s="52"/>
      <c r="H126" s="52"/>
      <c r="I126" s="53"/>
    </row>
  </sheetData>
  <mergeCells count="1">
    <mergeCell ref="C1:I1"/>
  </mergeCells>
  <pageMargins left="0.25" right="0.25" top="0.75" bottom="0.75" header="0.3" footer="0.3"/>
  <pageSetup paperSize="9" scale="3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'\\bc1-dc\clients\Current\CFD\FA4307 - Failte Ireland\Coronavirus Supports\Financial Recovery Supports Phase 2\3. Calculating Pre-opening Costs\D. Pre-opening Costs - Final docs\[All Sectors Pre Opening Costs 20.05.05.xlsx]Data Validation'!#REF!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B114"/>
  <sheetViews>
    <sheetView zoomScale="90" zoomScaleNormal="90" workbookViewId="0">
      <pane xSplit="5" ySplit="4" topLeftCell="BS29" activePane="bottomRight" state="frozen"/>
      <selection activeCell="F59" sqref="F59:CB59"/>
      <selection pane="topRight" activeCell="F59" sqref="F59:CB59"/>
      <selection pane="bottomLeft" activeCell="F59" sqref="F59:CB59"/>
      <selection pane="bottomRight" activeCell="D43" sqref="D43:D44"/>
    </sheetView>
  </sheetViews>
  <sheetFormatPr defaultRowHeight="15" x14ac:dyDescent="0.25"/>
  <cols>
    <col min="1" max="1" width="14.7109375" customWidth="1"/>
    <col min="2" max="2" width="9" customWidth="1"/>
    <col min="3" max="3" width="25.85546875" customWidth="1"/>
    <col min="4" max="4" width="29.5703125" style="116" bestFit="1" customWidth="1"/>
    <col min="5" max="5" width="22" customWidth="1"/>
    <col min="6" max="6" width="11.28515625" customWidth="1"/>
    <col min="7" max="7" width="8.85546875" customWidth="1"/>
    <col min="8" max="8" width="11" bestFit="1" customWidth="1"/>
    <col min="9" max="9" width="8.85546875" customWidth="1"/>
    <col min="10" max="10" width="8.28515625" bestFit="1" customWidth="1"/>
    <col min="11" max="11" width="10.5703125" bestFit="1" customWidth="1"/>
    <col min="12" max="12" width="8.85546875" customWidth="1"/>
    <col min="13" max="13" width="8.28515625" bestFit="1" customWidth="1"/>
    <col min="14" max="14" width="10.5703125" bestFit="1" customWidth="1"/>
    <col min="15" max="15" width="8.85546875" customWidth="1"/>
    <col min="16" max="16" width="8.28515625" bestFit="1" customWidth="1"/>
    <col min="17" max="17" width="10.5703125" bestFit="1" customWidth="1"/>
    <col min="18" max="18" width="17.42578125" customWidth="1"/>
    <col min="19" max="19" width="14" customWidth="1"/>
    <col min="20" max="20" width="14.7109375" customWidth="1"/>
    <col min="21" max="21" width="11.140625" bestFit="1" customWidth="1"/>
    <col min="22" max="23" width="10.5703125" bestFit="1" customWidth="1"/>
    <col min="24" max="24" width="11.140625" bestFit="1" customWidth="1"/>
    <col min="25" max="26" width="10.5703125" bestFit="1" customWidth="1"/>
    <col min="27" max="27" width="11.140625" bestFit="1" customWidth="1"/>
    <col min="28" max="29" width="10.5703125" bestFit="1" customWidth="1"/>
    <col min="30" max="30" width="11.140625" bestFit="1" customWidth="1"/>
    <col min="31" max="32" width="10.5703125" bestFit="1" customWidth="1"/>
    <col min="33" max="33" width="11.140625" bestFit="1" customWidth="1"/>
    <col min="34" max="35" width="10.5703125" bestFit="1" customWidth="1"/>
    <col min="36" max="36" width="11.140625" bestFit="1" customWidth="1"/>
    <col min="37" max="38" width="10.5703125" bestFit="1" customWidth="1"/>
    <col min="39" max="39" width="11.140625" bestFit="1" customWidth="1"/>
    <col min="40" max="41" width="10.5703125" bestFit="1" customWidth="1"/>
    <col min="42" max="42" width="11.140625" bestFit="1" customWidth="1"/>
    <col min="43" max="44" width="10.5703125" bestFit="1" customWidth="1"/>
    <col min="45" max="45" width="11.140625" bestFit="1" customWidth="1"/>
    <col min="46" max="47" width="10.5703125" bestFit="1" customWidth="1"/>
    <col min="48" max="48" width="11.140625" bestFit="1" customWidth="1"/>
    <col min="49" max="50" width="10.5703125" bestFit="1" customWidth="1"/>
    <col min="51" max="51" width="11.140625" bestFit="1" customWidth="1"/>
    <col min="52" max="53" width="10.5703125" bestFit="1" customWidth="1"/>
    <col min="54" max="54" width="11.140625" bestFit="1" customWidth="1"/>
    <col min="55" max="56" width="10.5703125" bestFit="1" customWidth="1"/>
    <col min="57" max="57" width="11.140625" bestFit="1" customWidth="1"/>
    <col min="58" max="59" width="10.5703125" bestFit="1" customWidth="1"/>
    <col min="60" max="60" width="11.140625" bestFit="1" customWidth="1"/>
    <col min="61" max="62" width="10.5703125" bestFit="1" customWidth="1"/>
    <col min="63" max="63" width="11.140625" bestFit="1" customWidth="1"/>
    <col min="64" max="65" width="10.5703125" bestFit="1" customWidth="1"/>
    <col min="66" max="66" width="11.140625" bestFit="1" customWidth="1"/>
    <col min="67" max="68" width="10.5703125" bestFit="1" customWidth="1"/>
    <col min="69" max="69" width="11.140625" bestFit="1" customWidth="1"/>
    <col min="70" max="71" width="10.5703125" bestFit="1" customWidth="1"/>
    <col min="72" max="72" width="11.140625" bestFit="1" customWidth="1"/>
    <col min="73" max="74" width="10.5703125" bestFit="1" customWidth="1"/>
    <col min="75" max="75" width="11.140625" bestFit="1" customWidth="1"/>
    <col min="76" max="77" width="10.5703125" bestFit="1" customWidth="1"/>
    <col min="78" max="78" width="11.140625" bestFit="1" customWidth="1"/>
    <col min="79" max="80" width="10.5703125" bestFit="1" customWidth="1"/>
  </cols>
  <sheetData>
    <row r="1" spans="1:80" x14ac:dyDescent="0.25">
      <c r="R1" s="177"/>
      <c r="S1" s="177"/>
      <c r="T1" s="177"/>
    </row>
    <row r="2" spans="1:80" ht="29.25" customHeight="1" x14ac:dyDescent="0.25">
      <c r="A2" t="s">
        <v>103</v>
      </c>
      <c r="F2" t="str">
        <f>INDEX('Trading Input Sheet'!7:7,MATCH(F3,'Trading Input Sheet'!5:5,0))</f>
        <v>Closed</v>
      </c>
      <c r="G2" t="str">
        <f>INDEX('Trading Input Sheet'!7:7,MATCH(G3,'Trading Input Sheet'!5:5,0))</f>
        <v>Closed</v>
      </c>
      <c r="H2" t="str">
        <f>INDEX('Trading Input Sheet'!7:7,MATCH(H3,'Trading Input Sheet'!5:5,0))</f>
        <v>Closed</v>
      </c>
      <c r="I2" t="str">
        <f>INDEX('Trading Input Sheet'!7:7,MATCH(I3,'Trading Input Sheet'!5:5,0))</f>
        <v>Closed</v>
      </c>
      <c r="J2" t="str">
        <f>INDEX('Trading Input Sheet'!7:7,MATCH(J3,'Trading Input Sheet'!5:5,0))</f>
        <v>Closed</v>
      </c>
      <c r="K2" t="str">
        <f>INDEX('Trading Input Sheet'!7:7,MATCH(K3,'Trading Input Sheet'!5:5,0))</f>
        <v>Closed</v>
      </c>
      <c r="L2" t="str">
        <f>INDEX('Trading Input Sheet'!7:7,MATCH(L3,'Trading Input Sheet'!5:5,0))</f>
        <v>Closed</v>
      </c>
      <c r="M2" t="str">
        <f>INDEX('Trading Input Sheet'!7:7,MATCH(M3,'Trading Input Sheet'!5:5,0))</f>
        <v>Closed</v>
      </c>
      <c r="N2" t="str">
        <f>INDEX('Trading Input Sheet'!7:7,MATCH(N3,'Trading Input Sheet'!5:5,0))</f>
        <v>Closed</v>
      </c>
      <c r="O2" t="str">
        <f>INDEX('Trading Input Sheet'!7:7,MATCH(O3,'Trading Input Sheet'!5:5,0))</f>
        <v>Closed</v>
      </c>
      <c r="P2" t="str">
        <f>INDEX('Trading Input Sheet'!7:7,MATCH(P3,'Trading Input Sheet'!5:5,0))</f>
        <v>Closed</v>
      </c>
      <c r="Q2" t="str">
        <f>INDEX('Trading Input Sheet'!7:7,MATCH(Q3,'Trading Input Sheet'!5:5,0))</f>
        <v>Closed</v>
      </c>
      <c r="R2" s="308" t="str">
        <f>INDEX('Trading Input Sheet'!7:7,MATCH(R3,'Trading Input Sheet'!5:5,0))</f>
        <v>Closed</v>
      </c>
      <c r="S2" s="308" t="str">
        <f>INDEX('Trading Input Sheet'!7:7,MATCH(S3,'Trading Input Sheet'!5:5,0))</f>
        <v>Closed</v>
      </c>
      <c r="T2" s="308" t="str">
        <f>INDEX('Trading Input Sheet'!7:7,MATCH(T3,'Trading Input Sheet'!5:5,0))</f>
        <v>Closed</v>
      </c>
      <c r="U2" t="str">
        <f>INDEX('Trading Input Sheet'!7:7,MATCH(U3,'Trading Input Sheet'!5:5,0))</f>
        <v>Pre-Opening/Ramp Up</v>
      </c>
      <c r="V2" t="str">
        <f>INDEX('Trading Input Sheet'!7:7,MATCH(V3,'Trading Input Sheet'!5:5,0))</f>
        <v>Pre-Opening/Ramp Up</v>
      </c>
      <c r="W2" t="str">
        <f>INDEX('Trading Input Sheet'!7:7,MATCH(W3,'Trading Input Sheet'!5:5,0))</f>
        <v>Pre-Opening/Ramp Up</v>
      </c>
      <c r="X2" t="str">
        <f>INDEX('Trading Input Sheet'!7:7,MATCH(X3,'Trading Input Sheet'!5:5,0))</f>
        <v>Fully Open</v>
      </c>
      <c r="Y2" t="str">
        <f>INDEX('Trading Input Sheet'!7:7,MATCH(Y3,'Trading Input Sheet'!5:5,0))</f>
        <v>Fully Open</v>
      </c>
      <c r="Z2" t="str">
        <f>INDEX('Trading Input Sheet'!7:7,MATCH(Z3,'Trading Input Sheet'!5:5,0))</f>
        <v>Fully Open</v>
      </c>
      <c r="AA2" t="str">
        <f>INDEX('Trading Input Sheet'!7:7,MATCH(AA3,'Trading Input Sheet'!5:5,0))</f>
        <v>Fully Open</v>
      </c>
      <c r="AB2" t="str">
        <f>INDEX('Trading Input Sheet'!7:7,MATCH(AB3,'Trading Input Sheet'!5:5,0))</f>
        <v>Fully Open</v>
      </c>
      <c r="AC2" t="str">
        <f>INDEX('Trading Input Sheet'!7:7,MATCH(AC3,'Trading Input Sheet'!5:5,0))</f>
        <v>Fully Open</v>
      </c>
      <c r="AD2" t="str">
        <f>INDEX('Trading Input Sheet'!7:7,MATCH(AD3,'Trading Input Sheet'!5:5,0))</f>
        <v>Fully Open</v>
      </c>
      <c r="AE2" t="str">
        <f>INDEX('Trading Input Sheet'!7:7,MATCH(AE3,'Trading Input Sheet'!5:5,0))</f>
        <v>Fully Open</v>
      </c>
      <c r="AF2" t="str">
        <f>INDEX('Trading Input Sheet'!7:7,MATCH(AF3,'Trading Input Sheet'!5:5,0))</f>
        <v>Fully Open</v>
      </c>
      <c r="AG2" t="str">
        <f>INDEX('Trading Input Sheet'!7:7,MATCH(AG3,'Trading Input Sheet'!5:5,0))</f>
        <v>Fully Open</v>
      </c>
      <c r="AH2" t="str">
        <f>INDEX('Trading Input Sheet'!7:7,MATCH(AH3,'Trading Input Sheet'!5:5,0))</f>
        <v>Fully Open</v>
      </c>
      <c r="AI2" t="str">
        <f>INDEX('Trading Input Sheet'!7:7,MATCH(AI3,'Trading Input Sheet'!5:5,0))</f>
        <v>Fully Open</v>
      </c>
      <c r="AJ2" t="str">
        <f>INDEX('Trading Input Sheet'!7:7,MATCH(AJ3,'Trading Input Sheet'!5:5,0))</f>
        <v>Fully Open</v>
      </c>
      <c r="AK2" t="str">
        <f>INDEX('Trading Input Sheet'!7:7,MATCH(AK3,'Trading Input Sheet'!5:5,0))</f>
        <v>Fully Open</v>
      </c>
      <c r="AL2" t="str">
        <f>INDEX('Trading Input Sheet'!7:7,MATCH(AL3,'Trading Input Sheet'!5:5,0))</f>
        <v>Fully Open</v>
      </c>
      <c r="AM2" t="str">
        <f>INDEX('Trading Input Sheet'!7:7,MATCH(AM3,'Trading Input Sheet'!5:5,0))</f>
        <v>Fully Open</v>
      </c>
      <c r="AN2" t="str">
        <f>INDEX('Trading Input Sheet'!7:7,MATCH(AN3,'Trading Input Sheet'!5:5,0))</f>
        <v>Fully Open</v>
      </c>
      <c r="AO2" t="str">
        <f>INDEX('Trading Input Sheet'!7:7,MATCH(AO3,'Trading Input Sheet'!5:5,0))</f>
        <v>Fully Open</v>
      </c>
      <c r="AP2" t="str">
        <f>INDEX('Trading Input Sheet'!7:7,MATCH(AP3,'Trading Input Sheet'!5:5,0))</f>
        <v>Fully Open</v>
      </c>
      <c r="AQ2" t="str">
        <f>INDEX('Trading Input Sheet'!7:7,MATCH(AQ3,'Trading Input Sheet'!5:5,0))</f>
        <v>Fully Open</v>
      </c>
      <c r="AR2" t="str">
        <f>INDEX('Trading Input Sheet'!7:7,MATCH(AR3,'Trading Input Sheet'!5:5,0))</f>
        <v>Fully Open</v>
      </c>
      <c r="AS2" t="str">
        <f>INDEX('Trading Input Sheet'!7:7,MATCH(AS3,'Trading Input Sheet'!5:5,0))</f>
        <v>Fully Open</v>
      </c>
      <c r="AT2" t="str">
        <f>INDEX('Trading Input Sheet'!7:7,MATCH(AT3,'Trading Input Sheet'!5:5,0))</f>
        <v>Fully Open</v>
      </c>
      <c r="AU2" t="str">
        <f>INDEX('Trading Input Sheet'!7:7,MATCH(AU3,'Trading Input Sheet'!5:5,0))</f>
        <v>Fully Open</v>
      </c>
      <c r="AV2" t="str">
        <f>INDEX('Trading Input Sheet'!7:7,MATCH(AV3,'Trading Input Sheet'!5:5,0))</f>
        <v>Fully Open</v>
      </c>
      <c r="AW2" t="str">
        <f>INDEX('Trading Input Sheet'!7:7,MATCH(AW3,'Trading Input Sheet'!5:5,0))</f>
        <v>Fully Open</v>
      </c>
      <c r="AX2" t="str">
        <f>INDEX('Trading Input Sheet'!7:7,MATCH(AX3,'Trading Input Sheet'!5:5,0))</f>
        <v>Fully Open</v>
      </c>
      <c r="AY2" t="str">
        <f>INDEX('Trading Input Sheet'!7:7,MATCH(AY3,'Trading Input Sheet'!5:5,0))</f>
        <v>Fully Open</v>
      </c>
      <c r="AZ2" t="str">
        <f>INDEX('Trading Input Sheet'!7:7,MATCH(AZ3,'Trading Input Sheet'!5:5,0))</f>
        <v>Fully Open</v>
      </c>
      <c r="BA2" t="str">
        <f>INDEX('Trading Input Sheet'!7:7,MATCH(BA3,'Trading Input Sheet'!5:5,0))</f>
        <v>Fully Open</v>
      </c>
      <c r="BB2" t="str">
        <f>INDEX('Trading Input Sheet'!7:7,MATCH(BB3,'Trading Input Sheet'!5:5,0))</f>
        <v>Fully Open</v>
      </c>
      <c r="BC2" t="str">
        <f>INDEX('Trading Input Sheet'!7:7,MATCH(BC3,'Trading Input Sheet'!5:5,0))</f>
        <v>Fully Open</v>
      </c>
      <c r="BD2" t="str">
        <f>INDEX('Trading Input Sheet'!7:7,MATCH(BD3,'Trading Input Sheet'!5:5,0))</f>
        <v>Fully Open</v>
      </c>
      <c r="BE2" t="str">
        <f>INDEX('Trading Input Sheet'!7:7,MATCH(BE3,'Trading Input Sheet'!5:5,0))</f>
        <v>Fully Open</v>
      </c>
      <c r="BF2" t="str">
        <f>INDEX('Trading Input Sheet'!7:7,MATCH(BF3,'Trading Input Sheet'!5:5,0))</f>
        <v>Fully Open</v>
      </c>
      <c r="BG2" t="str">
        <f>INDEX('Trading Input Sheet'!7:7,MATCH(BG3,'Trading Input Sheet'!5:5,0))</f>
        <v>Fully Open</v>
      </c>
      <c r="BH2" t="str">
        <f>INDEX('Trading Input Sheet'!7:7,MATCH(BH3,'Trading Input Sheet'!5:5,0))</f>
        <v>Fully Open</v>
      </c>
      <c r="BI2" t="str">
        <f>INDEX('Trading Input Sheet'!7:7,MATCH(BI3,'Trading Input Sheet'!5:5,0))</f>
        <v>Fully Open</v>
      </c>
      <c r="BJ2" t="str">
        <f>INDEX('Trading Input Sheet'!7:7,MATCH(BJ3,'Trading Input Sheet'!5:5,0))</f>
        <v>Fully Open</v>
      </c>
      <c r="BK2" t="str">
        <f>INDEX('Trading Input Sheet'!7:7,MATCH(BK3,'Trading Input Sheet'!5:5,0))</f>
        <v>Fully Open</v>
      </c>
      <c r="BL2" t="str">
        <f>INDEX('Trading Input Sheet'!7:7,MATCH(BL3,'Trading Input Sheet'!5:5,0))</f>
        <v>Fully Open</v>
      </c>
      <c r="BM2" t="str">
        <f>INDEX('Trading Input Sheet'!7:7,MATCH(BM3,'Trading Input Sheet'!5:5,0))</f>
        <v>Fully Open</v>
      </c>
      <c r="BN2" t="str">
        <f>INDEX('Trading Input Sheet'!7:7,MATCH(BN3,'Trading Input Sheet'!5:5,0))</f>
        <v>Fully Open</v>
      </c>
      <c r="BO2" t="str">
        <f>INDEX('Trading Input Sheet'!7:7,MATCH(BO3,'Trading Input Sheet'!5:5,0))</f>
        <v>Fully Open</v>
      </c>
      <c r="BP2" t="str">
        <f>INDEX('Trading Input Sheet'!7:7,MATCH(BP3,'Trading Input Sheet'!5:5,0))</f>
        <v>Fully Open</v>
      </c>
      <c r="BQ2" t="str">
        <f>INDEX('Trading Input Sheet'!7:7,MATCH(BQ3,'Trading Input Sheet'!5:5,0))</f>
        <v>Fully Open</v>
      </c>
      <c r="BR2" t="str">
        <f>INDEX('Trading Input Sheet'!7:7,MATCH(BR3,'Trading Input Sheet'!5:5,0))</f>
        <v>Fully Open</v>
      </c>
      <c r="BS2" t="str">
        <f>INDEX('Trading Input Sheet'!7:7,MATCH(BS3,'Trading Input Sheet'!5:5,0))</f>
        <v>Fully Open</v>
      </c>
      <c r="BT2" t="str">
        <f>INDEX('Trading Input Sheet'!7:7,MATCH(BT3,'Trading Input Sheet'!5:5,0))</f>
        <v>Fully Open</v>
      </c>
      <c r="BU2" t="str">
        <f>INDEX('Trading Input Sheet'!7:7,MATCH(BU3,'Trading Input Sheet'!5:5,0))</f>
        <v>Fully Open</v>
      </c>
      <c r="BV2" t="str">
        <f>INDEX('Trading Input Sheet'!7:7,MATCH(BV3,'Trading Input Sheet'!5:5,0))</f>
        <v>Fully Open</v>
      </c>
      <c r="BW2" t="str">
        <f>INDEX('Trading Input Sheet'!7:7,MATCH(BW3,'Trading Input Sheet'!5:5,0))</f>
        <v>Fully Open</v>
      </c>
      <c r="BX2" t="str">
        <f>INDEX('Trading Input Sheet'!7:7,MATCH(BX3,'Trading Input Sheet'!5:5,0))</f>
        <v>Fully Open</v>
      </c>
      <c r="BY2" t="str">
        <f>INDEX('Trading Input Sheet'!7:7,MATCH(BY3,'Trading Input Sheet'!5:5,0))</f>
        <v>Fully Open</v>
      </c>
      <c r="BZ2" t="str">
        <f>INDEX('Trading Input Sheet'!7:7,MATCH(BZ3,'Trading Input Sheet'!5:5,0))</f>
        <v>Fully Open</v>
      </c>
      <c r="CA2" t="str">
        <f>INDEX('Trading Input Sheet'!7:7,MATCH(CA3,'Trading Input Sheet'!5:5,0))</f>
        <v>Fully Open</v>
      </c>
      <c r="CB2" t="str">
        <f>INDEX('Trading Input Sheet'!7:7,MATCH(CB3,'Trading Input Sheet'!5:5,0))</f>
        <v>Fully Open</v>
      </c>
    </row>
    <row r="3" spans="1:80" s="190" customFormat="1" ht="15.75" thickBot="1" x14ac:dyDescent="0.3">
      <c r="F3" s="191">
        <v>43891</v>
      </c>
      <c r="G3" s="191">
        <v>43891</v>
      </c>
      <c r="H3" s="191">
        <v>43891</v>
      </c>
      <c r="I3" s="191">
        <v>43922</v>
      </c>
      <c r="J3" s="191">
        <v>43922</v>
      </c>
      <c r="K3" s="191">
        <v>43922</v>
      </c>
      <c r="L3" s="191">
        <v>43952</v>
      </c>
      <c r="M3" s="191">
        <v>43952</v>
      </c>
      <c r="N3" s="191">
        <v>43952</v>
      </c>
      <c r="O3" s="191">
        <v>43983</v>
      </c>
      <c r="P3" s="191">
        <v>43983</v>
      </c>
      <c r="Q3" s="191">
        <v>43983</v>
      </c>
      <c r="R3" s="191">
        <v>44013</v>
      </c>
      <c r="S3" s="191">
        <v>44013</v>
      </c>
      <c r="T3" s="191">
        <v>44013</v>
      </c>
      <c r="U3" s="191">
        <v>44044</v>
      </c>
      <c r="V3" s="191">
        <v>44044</v>
      </c>
      <c r="W3" s="191">
        <v>44044</v>
      </c>
      <c r="X3" s="191">
        <v>44075</v>
      </c>
      <c r="Y3" s="191">
        <v>44075</v>
      </c>
      <c r="Z3" s="191">
        <v>44075</v>
      </c>
      <c r="AA3" s="191">
        <v>44105</v>
      </c>
      <c r="AB3" s="191">
        <v>44105</v>
      </c>
      <c r="AC3" s="191">
        <v>44105</v>
      </c>
      <c r="AD3" s="191">
        <v>44136</v>
      </c>
      <c r="AE3" s="191">
        <v>44136</v>
      </c>
      <c r="AF3" s="191">
        <v>44136</v>
      </c>
      <c r="AG3" s="191">
        <v>44166</v>
      </c>
      <c r="AH3" s="191">
        <v>44166</v>
      </c>
      <c r="AI3" s="191">
        <v>44166</v>
      </c>
      <c r="AJ3" s="191">
        <v>44197</v>
      </c>
      <c r="AK3" s="191">
        <v>44197</v>
      </c>
      <c r="AL3" s="191">
        <v>44197</v>
      </c>
      <c r="AM3" s="191">
        <v>44228</v>
      </c>
      <c r="AN3" s="191">
        <v>44228</v>
      </c>
      <c r="AO3" s="191">
        <v>44228</v>
      </c>
      <c r="AP3" s="191">
        <v>44256</v>
      </c>
      <c r="AQ3" s="191">
        <v>44256</v>
      </c>
      <c r="AR3" s="191">
        <v>44256</v>
      </c>
      <c r="AS3" s="191">
        <v>44287</v>
      </c>
      <c r="AT3" s="191">
        <v>44287</v>
      </c>
      <c r="AU3" s="191">
        <v>44287</v>
      </c>
      <c r="AV3" s="191">
        <v>44317</v>
      </c>
      <c r="AW3" s="191">
        <v>44317</v>
      </c>
      <c r="AX3" s="191">
        <v>44317</v>
      </c>
      <c r="AY3" s="191">
        <v>44348</v>
      </c>
      <c r="AZ3" s="191">
        <v>44348</v>
      </c>
      <c r="BA3" s="191">
        <v>44348</v>
      </c>
      <c r="BB3" s="191">
        <v>44378</v>
      </c>
      <c r="BC3" s="191">
        <v>44378</v>
      </c>
      <c r="BD3" s="191">
        <v>44378</v>
      </c>
      <c r="BE3" s="191">
        <v>44409</v>
      </c>
      <c r="BF3" s="191">
        <v>44409</v>
      </c>
      <c r="BG3" s="191">
        <v>44409</v>
      </c>
      <c r="BH3" s="191">
        <v>44440</v>
      </c>
      <c r="BI3" s="191">
        <v>44440</v>
      </c>
      <c r="BJ3" s="191">
        <v>44440</v>
      </c>
      <c r="BK3" s="191">
        <v>44470</v>
      </c>
      <c r="BL3" s="191">
        <v>44470</v>
      </c>
      <c r="BM3" s="191">
        <v>44470</v>
      </c>
      <c r="BN3" s="191">
        <v>44501</v>
      </c>
      <c r="BO3" s="191">
        <v>44501</v>
      </c>
      <c r="BP3" s="191">
        <v>44501</v>
      </c>
      <c r="BQ3" s="191">
        <v>44531</v>
      </c>
      <c r="BR3" s="191">
        <v>44531</v>
      </c>
      <c r="BS3" s="191">
        <v>44531</v>
      </c>
      <c r="BT3" s="191">
        <v>44562</v>
      </c>
      <c r="BU3" s="191">
        <v>44562</v>
      </c>
      <c r="BV3" s="191">
        <v>44562</v>
      </c>
      <c r="BW3" s="191">
        <v>44593</v>
      </c>
      <c r="BX3" s="191">
        <v>44593</v>
      </c>
      <c r="BY3" s="191">
        <v>44593</v>
      </c>
      <c r="BZ3" s="191">
        <v>44621</v>
      </c>
      <c r="CA3" s="191">
        <v>44621</v>
      </c>
      <c r="CB3" s="191">
        <v>44621</v>
      </c>
    </row>
    <row r="4" spans="1:80" ht="15.75" thickBot="1" x14ac:dyDescent="0.3">
      <c r="D4" s="81" t="s">
        <v>37</v>
      </c>
      <c r="E4" s="98"/>
      <c r="F4" s="397">
        <v>43891</v>
      </c>
      <c r="G4" s="398"/>
      <c r="H4" s="399"/>
      <c r="I4" s="394">
        <v>43922</v>
      </c>
      <c r="J4" s="395"/>
      <c r="K4" s="395"/>
      <c r="L4" s="397">
        <v>43952</v>
      </c>
      <c r="M4" s="398"/>
      <c r="N4" s="399"/>
      <c r="O4" s="394">
        <v>43983</v>
      </c>
      <c r="P4" s="395"/>
      <c r="Q4" s="396"/>
      <c r="R4" s="400">
        <v>44013</v>
      </c>
      <c r="S4" s="401"/>
      <c r="T4" s="402"/>
      <c r="U4" s="394">
        <v>44044</v>
      </c>
      <c r="V4" s="395"/>
      <c r="W4" s="396"/>
      <c r="X4" s="397">
        <v>44075</v>
      </c>
      <c r="Y4" s="398"/>
      <c r="Z4" s="399"/>
      <c r="AA4" s="394">
        <v>44105</v>
      </c>
      <c r="AB4" s="395"/>
      <c r="AC4" s="396"/>
      <c r="AD4" s="397">
        <v>44136</v>
      </c>
      <c r="AE4" s="398"/>
      <c r="AF4" s="399"/>
      <c r="AG4" s="394">
        <v>44166</v>
      </c>
      <c r="AH4" s="395"/>
      <c r="AI4" s="396"/>
      <c r="AJ4" s="397">
        <v>44197</v>
      </c>
      <c r="AK4" s="398"/>
      <c r="AL4" s="399"/>
      <c r="AM4" s="394">
        <v>44228</v>
      </c>
      <c r="AN4" s="395"/>
      <c r="AO4" s="396"/>
      <c r="AP4" s="397">
        <v>44256</v>
      </c>
      <c r="AQ4" s="398"/>
      <c r="AR4" s="399"/>
      <c r="AS4" s="394">
        <v>44287</v>
      </c>
      <c r="AT4" s="395"/>
      <c r="AU4" s="396"/>
      <c r="AV4" s="397">
        <v>44317</v>
      </c>
      <c r="AW4" s="398"/>
      <c r="AX4" s="399"/>
      <c r="AY4" s="394">
        <v>44348</v>
      </c>
      <c r="AZ4" s="395"/>
      <c r="BA4" s="396"/>
      <c r="BB4" s="397">
        <v>44378</v>
      </c>
      <c r="BC4" s="398"/>
      <c r="BD4" s="399"/>
      <c r="BE4" s="394">
        <v>44409</v>
      </c>
      <c r="BF4" s="395"/>
      <c r="BG4" s="396"/>
      <c r="BH4" s="397">
        <v>44440</v>
      </c>
      <c r="BI4" s="398"/>
      <c r="BJ4" s="399"/>
      <c r="BK4" s="394">
        <v>44470</v>
      </c>
      <c r="BL4" s="395"/>
      <c r="BM4" s="396"/>
      <c r="BN4" s="397">
        <v>44501</v>
      </c>
      <c r="BO4" s="398"/>
      <c r="BP4" s="399"/>
      <c r="BQ4" s="394">
        <v>44531</v>
      </c>
      <c r="BR4" s="395"/>
      <c r="BS4" s="396"/>
      <c r="BT4" s="397">
        <v>44562</v>
      </c>
      <c r="BU4" s="398"/>
      <c r="BV4" s="399"/>
      <c r="BW4" s="394">
        <v>44593</v>
      </c>
      <c r="BX4" s="395"/>
      <c r="BY4" s="396"/>
      <c r="BZ4" s="397">
        <v>44621</v>
      </c>
      <c r="CA4" s="398"/>
      <c r="CB4" s="399"/>
    </row>
    <row r="5" spans="1:80" s="17" customFormat="1" x14ac:dyDescent="0.25">
      <c r="D5" s="175" t="s">
        <v>35</v>
      </c>
      <c r="E5" s="176"/>
      <c r="F5" s="88" t="e">
        <f>INDEX('Trading Input Sheet'!#REF!,MATCH(F$3,'Trading Input Sheet'!$5:$5,0))</f>
        <v>#REF!</v>
      </c>
      <c r="G5" s="3"/>
      <c r="H5" s="89"/>
      <c r="I5" s="88" t="e">
        <f>INDEX('Trading Input Sheet'!#REF!,MATCH(I$3,'Trading Input Sheet'!$5:$5,0))</f>
        <v>#REF!</v>
      </c>
      <c r="J5" s="3"/>
      <c r="K5" s="3"/>
      <c r="L5" s="88" t="e">
        <f>INDEX('Trading Input Sheet'!#REF!,MATCH(L$3,'Trading Input Sheet'!$5:$5,0))</f>
        <v>#REF!</v>
      </c>
      <c r="M5" s="3"/>
      <c r="N5" s="3"/>
      <c r="O5" s="88" t="e">
        <f>INDEX('Trading Input Sheet'!#REF!,MATCH(O$3,'Trading Input Sheet'!$5:$5,0))</f>
        <v>#REF!</v>
      </c>
      <c r="P5" s="3"/>
      <c r="Q5" s="3"/>
      <c r="R5" s="88" t="e">
        <f>INDEX('Trading Input Sheet'!#REF!,MATCH(R$3,'Trading Input Sheet'!$5:$5,0))</f>
        <v>#REF!</v>
      </c>
      <c r="S5" s="3"/>
      <c r="T5" s="89"/>
      <c r="U5" s="88" t="e">
        <f>INDEX('Trading Input Sheet'!#REF!,MATCH(U$3,'Trading Input Sheet'!$5:$5,0))</f>
        <v>#REF!</v>
      </c>
      <c r="V5" s="3"/>
      <c r="W5" s="3"/>
      <c r="X5" s="88" t="e">
        <f>INDEX('Trading Input Sheet'!#REF!,MATCH(X$3,'Trading Input Sheet'!$5:$5,0))</f>
        <v>#REF!</v>
      </c>
      <c r="Y5" s="3"/>
      <c r="Z5" s="3"/>
      <c r="AA5" s="88" t="e">
        <f>INDEX('Trading Input Sheet'!#REF!,MATCH(AA$3,'Trading Input Sheet'!$5:$5,0))</f>
        <v>#REF!</v>
      </c>
      <c r="AB5" s="3"/>
      <c r="AC5" s="3"/>
      <c r="AD5" s="88" t="e">
        <f>INDEX('Trading Input Sheet'!#REF!,MATCH(AD$3,'Trading Input Sheet'!$5:$5,0))</f>
        <v>#REF!</v>
      </c>
      <c r="AE5" s="3"/>
      <c r="AF5" s="3"/>
      <c r="AG5" s="88" t="e">
        <f>INDEX('Trading Input Sheet'!#REF!,MATCH(AG$3,'Trading Input Sheet'!$5:$5,0))</f>
        <v>#REF!</v>
      </c>
      <c r="AH5" s="3"/>
      <c r="AI5" s="3"/>
      <c r="AJ5" s="88" t="e">
        <f>INDEX('Trading Input Sheet'!#REF!,MATCH(AJ$3,'Trading Input Sheet'!$5:$5,0))</f>
        <v>#REF!</v>
      </c>
      <c r="AK5" s="3"/>
      <c r="AL5" s="3"/>
      <c r="AM5" s="88" t="e">
        <f>INDEX('Trading Input Sheet'!#REF!,MATCH(AM$3,'Trading Input Sheet'!$5:$5,0))</f>
        <v>#REF!</v>
      </c>
      <c r="AN5" s="3"/>
      <c r="AO5" s="3"/>
      <c r="AP5" s="88" t="e">
        <f>INDEX('Trading Input Sheet'!#REF!,MATCH(AP$3,'Trading Input Sheet'!$5:$5,0))</f>
        <v>#REF!</v>
      </c>
      <c r="AQ5" s="3"/>
      <c r="AR5" s="3"/>
      <c r="AS5" s="88" t="e">
        <f>INDEX('Trading Input Sheet'!#REF!,MATCH(AS$3,'Trading Input Sheet'!$5:$5,0))</f>
        <v>#REF!</v>
      </c>
      <c r="AT5" s="3"/>
      <c r="AU5" s="3"/>
      <c r="AV5" s="88" t="e">
        <f>INDEX('Trading Input Sheet'!#REF!,MATCH(AV$3,'Trading Input Sheet'!$5:$5,0))</f>
        <v>#REF!</v>
      </c>
      <c r="AW5" s="3"/>
      <c r="AX5" s="3"/>
      <c r="AY5" s="88" t="e">
        <f>INDEX('Trading Input Sheet'!#REF!,MATCH(AY$3,'Trading Input Sheet'!$5:$5,0))</f>
        <v>#REF!</v>
      </c>
      <c r="AZ5" s="3"/>
      <c r="BA5" s="3"/>
      <c r="BB5" s="88" t="e">
        <f>INDEX('Trading Input Sheet'!#REF!,MATCH(BB$3,'Trading Input Sheet'!$5:$5,0))</f>
        <v>#REF!</v>
      </c>
      <c r="BC5" s="3"/>
      <c r="BD5" s="3"/>
      <c r="BE5" s="88" t="e">
        <f>INDEX('Trading Input Sheet'!#REF!,MATCH(BE$3,'Trading Input Sheet'!$5:$5,0))</f>
        <v>#REF!</v>
      </c>
      <c r="BF5" s="3"/>
      <c r="BG5" s="3"/>
      <c r="BH5" s="88" t="e">
        <f>INDEX('Trading Input Sheet'!#REF!,MATCH(BH$3,'Trading Input Sheet'!$5:$5,0))</f>
        <v>#REF!</v>
      </c>
      <c r="BI5" s="3"/>
      <c r="BJ5" s="3"/>
      <c r="BK5" s="88" t="e">
        <f>INDEX('Trading Input Sheet'!#REF!,MATCH(BK$3,'Trading Input Sheet'!$5:$5,0))</f>
        <v>#REF!</v>
      </c>
      <c r="BL5" s="3"/>
      <c r="BM5" s="3"/>
      <c r="BN5" s="88" t="e">
        <f>INDEX('Trading Input Sheet'!#REF!,MATCH(BN$3,'Trading Input Sheet'!$5:$5,0))</f>
        <v>#REF!</v>
      </c>
      <c r="BO5" s="3"/>
      <c r="BP5" s="3"/>
      <c r="BQ5" s="88" t="e">
        <f>INDEX('Trading Input Sheet'!#REF!,MATCH(BQ$3,'Trading Input Sheet'!$5:$5,0))</f>
        <v>#REF!</v>
      </c>
      <c r="BR5" s="3"/>
      <c r="BS5" s="3"/>
      <c r="BT5" s="88" t="e">
        <f>INDEX('Trading Input Sheet'!#REF!,MATCH(BT$3,'Trading Input Sheet'!$5:$5,0))</f>
        <v>#REF!</v>
      </c>
      <c r="BU5" s="3"/>
      <c r="BV5" s="3"/>
      <c r="BW5" s="88" t="e">
        <f>INDEX('Trading Input Sheet'!#REF!,MATCH(BW$3,'Trading Input Sheet'!$5:$5,0))</f>
        <v>#REF!</v>
      </c>
      <c r="BX5" s="3"/>
      <c r="BY5" s="3"/>
      <c r="BZ5" s="88" t="e">
        <f>INDEX('Trading Input Sheet'!#REF!,MATCH(BZ$3,'Trading Input Sheet'!$5:$5,0))</f>
        <v>#REF!</v>
      </c>
      <c r="CA5" s="3"/>
      <c r="CB5" s="307"/>
    </row>
    <row r="6" spans="1:80" s="17" customFormat="1" x14ac:dyDescent="0.25">
      <c r="D6" s="175" t="s">
        <v>38</v>
      </c>
      <c r="E6" s="176"/>
      <c r="F6" s="88" t="e">
        <f>INDEX('Trading Input Sheet'!#REF!,MATCH(F$3,'Trading Input Sheet'!$5:$5,0))</f>
        <v>#REF!</v>
      </c>
      <c r="G6" s="3"/>
      <c r="H6" s="89"/>
      <c r="I6" s="88" t="e">
        <f>INDEX('Trading Input Sheet'!#REF!,MATCH(I$3,'Trading Input Sheet'!$5:$5,0))</f>
        <v>#REF!</v>
      </c>
      <c r="J6" s="3"/>
      <c r="K6" s="3"/>
      <c r="L6" s="88" t="e">
        <f>INDEX('Trading Input Sheet'!#REF!,MATCH(L$3,'Trading Input Sheet'!$5:$5,0))</f>
        <v>#REF!</v>
      </c>
      <c r="M6" s="3"/>
      <c r="N6" s="3"/>
      <c r="O6" s="88" t="e">
        <f>INDEX('Trading Input Sheet'!#REF!,MATCH(O$3,'Trading Input Sheet'!$5:$5,0))</f>
        <v>#REF!</v>
      </c>
      <c r="P6" s="3"/>
      <c r="Q6" s="3"/>
      <c r="R6" s="88" t="e">
        <f>INDEX('Trading Input Sheet'!#REF!,MATCH(R$3,'Trading Input Sheet'!$5:$5,0))</f>
        <v>#REF!</v>
      </c>
      <c r="S6" s="3"/>
      <c r="T6" s="89"/>
      <c r="U6" s="88" t="e">
        <f>INDEX('Trading Input Sheet'!#REF!,MATCH(U$3,'Trading Input Sheet'!$5:$5,0))</f>
        <v>#REF!</v>
      </c>
      <c r="V6" s="3"/>
      <c r="W6" s="3"/>
      <c r="X6" s="88" t="e">
        <f>INDEX('Trading Input Sheet'!#REF!,MATCH(X$3,'Trading Input Sheet'!$5:$5,0))</f>
        <v>#REF!</v>
      </c>
      <c r="Y6" s="3"/>
      <c r="Z6" s="3"/>
      <c r="AA6" s="88" t="e">
        <f>INDEX('Trading Input Sheet'!#REF!,MATCH(AA$3,'Trading Input Sheet'!$5:$5,0))</f>
        <v>#REF!</v>
      </c>
      <c r="AB6" s="3"/>
      <c r="AC6" s="3"/>
      <c r="AD6" s="88" t="e">
        <f>INDEX('Trading Input Sheet'!#REF!,MATCH(AD$3,'Trading Input Sheet'!$5:$5,0))</f>
        <v>#REF!</v>
      </c>
      <c r="AE6" s="3"/>
      <c r="AF6" s="3"/>
      <c r="AG6" s="88" t="e">
        <f>INDEX('Trading Input Sheet'!#REF!,MATCH(AG$3,'Trading Input Sheet'!$5:$5,0))</f>
        <v>#REF!</v>
      </c>
      <c r="AH6" s="3"/>
      <c r="AI6" s="3"/>
      <c r="AJ6" s="88" t="e">
        <f>INDEX('Trading Input Sheet'!#REF!,MATCH(AJ$3,'Trading Input Sheet'!$5:$5,0))</f>
        <v>#REF!</v>
      </c>
      <c r="AK6" s="3"/>
      <c r="AL6" s="3"/>
      <c r="AM6" s="88" t="e">
        <f>INDEX('Trading Input Sheet'!#REF!,MATCH(AM$3,'Trading Input Sheet'!$5:$5,0))</f>
        <v>#REF!</v>
      </c>
      <c r="AN6" s="3"/>
      <c r="AO6" s="3"/>
      <c r="AP6" s="88" t="e">
        <f>INDEX('Trading Input Sheet'!#REF!,MATCH(AP$3,'Trading Input Sheet'!$5:$5,0))</f>
        <v>#REF!</v>
      </c>
      <c r="AQ6" s="3"/>
      <c r="AR6" s="3"/>
      <c r="AS6" s="88" t="e">
        <f>INDEX('Trading Input Sheet'!#REF!,MATCH(AS$3,'Trading Input Sheet'!$5:$5,0))</f>
        <v>#REF!</v>
      </c>
      <c r="AT6" s="3"/>
      <c r="AU6" s="3"/>
      <c r="AV6" s="88" t="e">
        <f>INDEX('Trading Input Sheet'!#REF!,MATCH(AV$3,'Trading Input Sheet'!$5:$5,0))</f>
        <v>#REF!</v>
      </c>
      <c r="AW6" s="3"/>
      <c r="AX6" s="3"/>
      <c r="AY6" s="88" t="e">
        <f>INDEX('Trading Input Sheet'!#REF!,MATCH(AY$3,'Trading Input Sheet'!$5:$5,0))</f>
        <v>#REF!</v>
      </c>
      <c r="AZ6" s="3"/>
      <c r="BA6" s="3"/>
      <c r="BB6" s="88" t="e">
        <f>INDEX('Trading Input Sheet'!#REF!,MATCH(BB$3,'Trading Input Sheet'!$5:$5,0))</f>
        <v>#REF!</v>
      </c>
      <c r="BC6" s="3"/>
      <c r="BD6" s="3"/>
      <c r="BE6" s="88" t="e">
        <f>INDEX('Trading Input Sheet'!#REF!,MATCH(BE$3,'Trading Input Sheet'!$5:$5,0))</f>
        <v>#REF!</v>
      </c>
      <c r="BF6" s="3"/>
      <c r="BG6" s="3"/>
      <c r="BH6" s="88" t="e">
        <f>INDEX('Trading Input Sheet'!#REF!,MATCH(BH$3,'Trading Input Sheet'!$5:$5,0))</f>
        <v>#REF!</v>
      </c>
      <c r="BI6" s="3"/>
      <c r="BJ6" s="3"/>
      <c r="BK6" s="88" t="e">
        <f>INDEX('Trading Input Sheet'!#REF!,MATCH(BK$3,'Trading Input Sheet'!$5:$5,0))</f>
        <v>#REF!</v>
      </c>
      <c r="BL6" s="3"/>
      <c r="BM6" s="3"/>
      <c r="BN6" s="88" t="e">
        <f>INDEX('Trading Input Sheet'!#REF!,MATCH(BN$3,'Trading Input Sheet'!$5:$5,0))</f>
        <v>#REF!</v>
      </c>
      <c r="BO6" s="3"/>
      <c r="BP6" s="3"/>
      <c r="BQ6" s="88" t="e">
        <f>INDEX('Trading Input Sheet'!#REF!,MATCH(BQ$3,'Trading Input Sheet'!$5:$5,0))</f>
        <v>#REF!</v>
      </c>
      <c r="BR6" s="3"/>
      <c r="BS6" s="3"/>
      <c r="BT6" s="88" t="e">
        <f>INDEX('Trading Input Sheet'!#REF!,MATCH(BT$3,'Trading Input Sheet'!$5:$5,0))</f>
        <v>#REF!</v>
      </c>
      <c r="BU6" s="3"/>
      <c r="BV6" s="3"/>
      <c r="BW6" s="88" t="e">
        <f>INDEX('Trading Input Sheet'!#REF!,MATCH(BW$3,'Trading Input Sheet'!$5:$5,0))</f>
        <v>#REF!</v>
      </c>
      <c r="BX6" s="3"/>
      <c r="BY6" s="3"/>
      <c r="BZ6" s="88" t="e">
        <f>INDEX('Trading Input Sheet'!#REF!,MATCH(BZ$3,'Trading Input Sheet'!$5:$5,0))</f>
        <v>#REF!</v>
      </c>
      <c r="CA6" s="3"/>
      <c r="CB6" s="89"/>
    </row>
    <row r="7" spans="1:80" s="17" customFormat="1" x14ac:dyDescent="0.25">
      <c r="D7" s="175" t="s">
        <v>39</v>
      </c>
      <c r="E7" s="176"/>
      <c r="F7" s="88" t="e">
        <f>INDEX('Trading Input Sheet'!#REF!,MATCH(F$3,'Trading Input Sheet'!$5:$5,0))</f>
        <v>#REF!</v>
      </c>
      <c r="G7" s="3"/>
      <c r="H7" s="89"/>
      <c r="I7" s="88" t="e">
        <f>INDEX('Trading Input Sheet'!#REF!,MATCH(I$3,'Trading Input Sheet'!$5:$5,0))</f>
        <v>#REF!</v>
      </c>
      <c r="J7" s="3"/>
      <c r="K7" s="3"/>
      <c r="L7" s="88" t="e">
        <f>INDEX('Trading Input Sheet'!#REF!,MATCH(L$3,'Trading Input Sheet'!$5:$5,0))</f>
        <v>#REF!</v>
      </c>
      <c r="M7" s="3"/>
      <c r="N7" s="3"/>
      <c r="O7" s="88" t="e">
        <f>INDEX('Trading Input Sheet'!#REF!,MATCH(O$3,'Trading Input Sheet'!$5:$5,0))</f>
        <v>#REF!</v>
      </c>
      <c r="P7" s="3"/>
      <c r="Q7" s="3"/>
      <c r="R7" s="88" t="e">
        <f>INDEX('Trading Input Sheet'!#REF!,MATCH(R$3,'Trading Input Sheet'!$5:$5,0))</f>
        <v>#REF!</v>
      </c>
      <c r="S7" s="3"/>
      <c r="T7" s="89"/>
      <c r="U7" s="88" t="e">
        <f>INDEX('Trading Input Sheet'!#REF!,MATCH(U$3,'Trading Input Sheet'!$5:$5,0))</f>
        <v>#REF!</v>
      </c>
      <c r="V7" s="3"/>
      <c r="W7" s="3"/>
      <c r="X7" s="88" t="e">
        <f>INDEX('Trading Input Sheet'!#REF!,MATCH(X$3,'Trading Input Sheet'!$5:$5,0))</f>
        <v>#REF!</v>
      </c>
      <c r="Y7" s="3"/>
      <c r="Z7" s="3"/>
      <c r="AA7" s="88" t="e">
        <f>INDEX('Trading Input Sheet'!#REF!,MATCH(AA$3,'Trading Input Sheet'!$5:$5,0))</f>
        <v>#REF!</v>
      </c>
      <c r="AB7" s="3"/>
      <c r="AC7" s="3"/>
      <c r="AD7" s="88" t="e">
        <f>INDEX('Trading Input Sheet'!#REF!,MATCH(AD$3,'Trading Input Sheet'!$5:$5,0))</f>
        <v>#REF!</v>
      </c>
      <c r="AE7" s="3"/>
      <c r="AF7" s="3"/>
      <c r="AG7" s="88" t="e">
        <f>INDEX('Trading Input Sheet'!#REF!,MATCH(AG$3,'Trading Input Sheet'!$5:$5,0))</f>
        <v>#REF!</v>
      </c>
      <c r="AH7" s="3"/>
      <c r="AI7" s="3"/>
      <c r="AJ7" s="88" t="e">
        <f>INDEX('Trading Input Sheet'!#REF!,MATCH(AJ$3,'Trading Input Sheet'!$5:$5,0))</f>
        <v>#REF!</v>
      </c>
      <c r="AK7" s="3"/>
      <c r="AL7" s="3"/>
      <c r="AM7" s="88" t="e">
        <f>INDEX('Trading Input Sheet'!#REF!,MATCH(AM$3,'Trading Input Sheet'!$5:$5,0))</f>
        <v>#REF!</v>
      </c>
      <c r="AN7" s="3"/>
      <c r="AO7" s="3"/>
      <c r="AP7" s="88" t="e">
        <f>INDEX('Trading Input Sheet'!#REF!,MATCH(AP$3,'Trading Input Sheet'!$5:$5,0))</f>
        <v>#REF!</v>
      </c>
      <c r="AQ7" s="3"/>
      <c r="AR7" s="3"/>
      <c r="AS7" s="88" t="e">
        <f>INDEX('Trading Input Sheet'!#REF!,MATCH(AS$3,'Trading Input Sheet'!$5:$5,0))</f>
        <v>#REF!</v>
      </c>
      <c r="AT7" s="3"/>
      <c r="AU7" s="3"/>
      <c r="AV7" s="88" t="e">
        <f>INDEX('Trading Input Sheet'!#REF!,MATCH(AV$3,'Trading Input Sheet'!$5:$5,0))</f>
        <v>#REF!</v>
      </c>
      <c r="AW7" s="3"/>
      <c r="AX7" s="3"/>
      <c r="AY7" s="88" t="e">
        <f>INDEX('Trading Input Sheet'!#REF!,MATCH(AY$3,'Trading Input Sheet'!$5:$5,0))</f>
        <v>#REF!</v>
      </c>
      <c r="AZ7" s="3"/>
      <c r="BA7" s="3"/>
      <c r="BB7" s="88" t="e">
        <f>INDEX('Trading Input Sheet'!#REF!,MATCH(BB$3,'Trading Input Sheet'!$5:$5,0))</f>
        <v>#REF!</v>
      </c>
      <c r="BC7" s="3"/>
      <c r="BD7" s="3"/>
      <c r="BE7" s="88" t="e">
        <f>INDEX('Trading Input Sheet'!#REF!,MATCH(BE$3,'Trading Input Sheet'!$5:$5,0))</f>
        <v>#REF!</v>
      </c>
      <c r="BF7" s="3"/>
      <c r="BG7" s="3"/>
      <c r="BH7" s="88" t="e">
        <f>INDEX('Trading Input Sheet'!#REF!,MATCH(BH$3,'Trading Input Sheet'!$5:$5,0))</f>
        <v>#REF!</v>
      </c>
      <c r="BI7" s="3"/>
      <c r="BJ7" s="3"/>
      <c r="BK7" s="88" t="e">
        <f>INDEX('Trading Input Sheet'!#REF!,MATCH(BK$3,'Trading Input Sheet'!$5:$5,0))</f>
        <v>#REF!</v>
      </c>
      <c r="BL7" s="3"/>
      <c r="BM7" s="3"/>
      <c r="BN7" s="88" t="e">
        <f>INDEX('Trading Input Sheet'!#REF!,MATCH(BN$3,'Trading Input Sheet'!$5:$5,0))</f>
        <v>#REF!</v>
      </c>
      <c r="BO7" s="3"/>
      <c r="BP7" s="3"/>
      <c r="BQ7" s="88" t="e">
        <f>INDEX('Trading Input Sheet'!#REF!,MATCH(BQ$3,'Trading Input Sheet'!$5:$5,0))</f>
        <v>#REF!</v>
      </c>
      <c r="BR7" s="3"/>
      <c r="BS7" s="3"/>
      <c r="BT7" s="88" t="e">
        <f>INDEX('Trading Input Sheet'!#REF!,MATCH(BT$3,'Trading Input Sheet'!$5:$5,0))</f>
        <v>#REF!</v>
      </c>
      <c r="BU7" s="3"/>
      <c r="BV7" s="3"/>
      <c r="BW7" s="88" t="e">
        <f>INDEX('Trading Input Sheet'!#REF!,MATCH(BW$3,'Trading Input Sheet'!$5:$5,0))</f>
        <v>#REF!</v>
      </c>
      <c r="BX7" s="3"/>
      <c r="BY7" s="3"/>
      <c r="BZ7" s="88" t="e">
        <f>INDEX('Trading Input Sheet'!#REF!,MATCH(BZ$3,'Trading Input Sheet'!$5:$5,0))</f>
        <v>#REF!</v>
      </c>
      <c r="CA7" s="3"/>
      <c r="CB7" s="89"/>
    </row>
    <row r="8" spans="1:80" x14ac:dyDescent="0.25">
      <c r="D8" s="115"/>
      <c r="E8" s="37"/>
      <c r="F8" s="88"/>
      <c r="G8" s="3"/>
      <c r="H8" s="89"/>
      <c r="I8" s="88"/>
      <c r="J8" s="3"/>
      <c r="K8" s="3"/>
      <c r="L8" s="88"/>
      <c r="M8" s="3"/>
      <c r="N8" s="89"/>
      <c r="O8" s="88"/>
      <c r="P8" s="3"/>
      <c r="Q8" s="89"/>
      <c r="R8" s="88"/>
      <c r="S8" s="3"/>
      <c r="T8" s="89"/>
      <c r="U8" s="88"/>
      <c r="V8" s="3"/>
      <c r="W8" s="89"/>
      <c r="X8" s="88"/>
      <c r="Y8" s="3"/>
      <c r="Z8" s="89"/>
      <c r="AA8" s="88"/>
      <c r="AB8" s="3"/>
      <c r="AC8" s="89"/>
      <c r="AD8" s="88"/>
      <c r="AE8" s="3"/>
      <c r="AF8" s="89"/>
      <c r="AG8" s="88"/>
      <c r="AH8" s="3"/>
      <c r="AI8" s="89"/>
      <c r="AJ8" s="88"/>
      <c r="AK8" s="3"/>
      <c r="AL8" s="89"/>
      <c r="AM8" s="88"/>
      <c r="AN8" s="3"/>
      <c r="AO8" s="89"/>
      <c r="AP8" s="88"/>
      <c r="AQ8" s="3"/>
      <c r="AR8" s="89"/>
      <c r="AS8" s="88"/>
      <c r="AT8" s="3"/>
      <c r="AU8" s="89"/>
      <c r="AV8" s="88"/>
      <c r="AW8" s="3"/>
      <c r="AX8" s="89"/>
      <c r="AY8" s="88"/>
      <c r="AZ8" s="3"/>
      <c r="BA8" s="89"/>
      <c r="BB8" s="88"/>
      <c r="BC8" s="3"/>
      <c r="BD8" s="89"/>
      <c r="BE8" s="88"/>
      <c r="BF8" s="3"/>
      <c r="BG8" s="89"/>
      <c r="BH8" s="88"/>
      <c r="BI8" s="3"/>
      <c r="BJ8" s="89"/>
      <c r="BK8" s="88"/>
      <c r="BL8" s="3"/>
      <c r="BM8" s="89"/>
      <c r="BN8" s="88"/>
      <c r="BO8" s="3"/>
      <c r="BP8" s="89"/>
      <c r="BQ8" s="88"/>
      <c r="BR8" s="3"/>
      <c r="BS8" s="89"/>
      <c r="BT8" s="88"/>
      <c r="BU8" s="3"/>
      <c r="BV8" s="89"/>
      <c r="BW8" s="88"/>
      <c r="BX8" s="3"/>
      <c r="BY8" s="89"/>
      <c r="BZ8" s="88"/>
      <c r="CA8" s="3"/>
      <c r="CB8" s="89"/>
    </row>
    <row r="9" spans="1:80" x14ac:dyDescent="0.25">
      <c r="D9" s="99"/>
      <c r="E9" s="100" t="s">
        <v>40</v>
      </c>
      <c r="F9" s="35"/>
      <c r="G9" s="90" t="s">
        <v>42</v>
      </c>
      <c r="H9" s="37"/>
      <c r="I9" s="35"/>
      <c r="J9" s="90" t="s">
        <v>42</v>
      </c>
      <c r="K9" s="36"/>
      <c r="L9" s="35"/>
      <c r="M9" s="90" t="s">
        <v>42</v>
      </c>
      <c r="N9" s="37"/>
      <c r="O9" s="35"/>
      <c r="P9" s="90" t="s">
        <v>42</v>
      </c>
      <c r="Q9" s="37"/>
      <c r="R9" s="35"/>
      <c r="S9" s="90" t="s">
        <v>42</v>
      </c>
      <c r="T9" s="37"/>
      <c r="U9" s="35"/>
      <c r="V9" s="90" t="s">
        <v>42</v>
      </c>
      <c r="W9" s="37"/>
      <c r="X9" s="35"/>
      <c r="Y9" s="90" t="s">
        <v>42</v>
      </c>
      <c r="Z9" s="37"/>
      <c r="AA9" s="35"/>
      <c r="AB9" s="90" t="s">
        <v>42</v>
      </c>
      <c r="AC9" s="37"/>
      <c r="AD9" s="35"/>
      <c r="AE9" s="90" t="s">
        <v>42</v>
      </c>
      <c r="AF9" s="37"/>
      <c r="AG9" s="35"/>
      <c r="AH9" s="90" t="s">
        <v>42</v>
      </c>
      <c r="AI9" s="37"/>
      <c r="AJ9" s="35"/>
      <c r="AK9" s="90" t="s">
        <v>42</v>
      </c>
      <c r="AL9" s="37"/>
      <c r="AM9" s="35"/>
      <c r="AN9" s="90" t="s">
        <v>42</v>
      </c>
      <c r="AO9" s="37"/>
      <c r="AP9" s="35"/>
      <c r="AQ9" s="90" t="s">
        <v>42</v>
      </c>
      <c r="AR9" s="37"/>
      <c r="AS9" s="35"/>
      <c r="AT9" s="90" t="s">
        <v>42</v>
      </c>
      <c r="AU9" s="37"/>
      <c r="AV9" s="35"/>
      <c r="AW9" s="90" t="s">
        <v>42</v>
      </c>
      <c r="AX9" s="37"/>
      <c r="AY9" s="35"/>
      <c r="AZ9" s="90" t="s">
        <v>42</v>
      </c>
      <c r="BA9" s="37"/>
      <c r="BB9" s="35"/>
      <c r="BC9" s="90" t="s">
        <v>42</v>
      </c>
      <c r="BD9" s="37"/>
      <c r="BE9" s="35"/>
      <c r="BF9" s="90" t="s">
        <v>42</v>
      </c>
      <c r="BG9" s="37"/>
      <c r="BH9" s="35"/>
      <c r="BI9" s="90" t="s">
        <v>42</v>
      </c>
      <c r="BJ9" s="37"/>
      <c r="BK9" s="35"/>
      <c r="BL9" s="90" t="s">
        <v>42</v>
      </c>
      <c r="BM9" s="37"/>
      <c r="BN9" s="35"/>
      <c r="BO9" s="90" t="s">
        <v>42</v>
      </c>
      <c r="BP9" s="37"/>
      <c r="BQ9" s="35"/>
      <c r="BR9" s="90" t="s">
        <v>42</v>
      </c>
      <c r="BS9" s="37"/>
      <c r="BT9" s="35"/>
      <c r="BU9" s="90" t="s">
        <v>42</v>
      </c>
      <c r="BV9" s="37"/>
      <c r="BW9" s="35"/>
      <c r="BX9" s="90" t="s">
        <v>42</v>
      </c>
      <c r="BY9" s="37"/>
      <c r="BZ9" s="35"/>
      <c r="CA9" s="90" t="s">
        <v>42</v>
      </c>
      <c r="CB9" s="37"/>
    </row>
    <row r="10" spans="1:80" s="345" customFormat="1" x14ac:dyDescent="0.25">
      <c r="D10" s="346" t="s">
        <v>104</v>
      </c>
      <c r="E10" s="347">
        <v>365</v>
      </c>
      <c r="F10" s="348">
        <v>31</v>
      </c>
      <c r="G10" s="147">
        <f>INDEX('Trading Input Sheet'!8:8,MATCH(G3,'Trading Input Sheet'!5:5,0))</f>
        <v>0</v>
      </c>
      <c r="H10" s="148">
        <f>G10</f>
        <v>0</v>
      </c>
      <c r="I10" s="348">
        <v>30</v>
      </c>
      <c r="J10" s="147">
        <f>INDEX('Trading Input Sheet'!8:8,MATCH(J3,'Trading Input Sheet'!5:5,0))</f>
        <v>0</v>
      </c>
      <c r="K10" s="148">
        <f>J10</f>
        <v>0</v>
      </c>
      <c r="L10" s="348">
        <v>31</v>
      </c>
      <c r="M10" s="147">
        <f>INDEX('Trading Input Sheet'!8:8,MATCH(M3,'Trading Input Sheet'!5:5,0))</f>
        <v>0</v>
      </c>
      <c r="N10" s="148">
        <f>M10</f>
        <v>0</v>
      </c>
      <c r="O10" s="348">
        <v>30</v>
      </c>
      <c r="P10" s="147">
        <f>INDEX('Trading Input Sheet'!8:8,MATCH(P3,'Trading Input Sheet'!5:5,0))</f>
        <v>0</v>
      </c>
      <c r="Q10" s="148">
        <f>P10</f>
        <v>0</v>
      </c>
      <c r="R10" s="348">
        <v>31</v>
      </c>
      <c r="S10" s="147">
        <f>INDEX('Trading Input Sheet'!8:8,MATCH(S3,'Trading Input Sheet'!5:5,0))</f>
        <v>0</v>
      </c>
      <c r="T10" s="148">
        <f>S10</f>
        <v>0</v>
      </c>
      <c r="U10" s="348">
        <v>31</v>
      </c>
      <c r="V10" s="147">
        <f>INDEX('Trading Input Sheet'!8:8,MATCH(V3,'Trading Input Sheet'!5:5,0))</f>
        <v>20</v>
      </c>
      <c r="W10" s="148">
        <f>V10</f>
        <v>20</v>
      </c>
      <c r="X10" s="348">
        <v>30</v>
      </c>
      <c r="Y10" s="147">
        <f>INDEX('Trading Input Sheet'!8:8,MATCH(Y3,'Trading Input Sheet'!5:5,0))</f>
        <v>30</v>
      </c>
      <c r="Z10" s="148">
        <f>Y10</f>
        <v>30</v>
      </c>
      <c r="AA10" s="348">
        <v>31</v>
      </c>
      <c r="AB10" s="147">
        <f>INDEX('Trading Input Sheet'!8:8,MATCH(AB3,'Trading Input Sheet'!5:5,0))</f>
        <v>31</v>
      </c>
      <c r="AC10" s="148">
        <f>AB10</f>
        <v>31</v>
      </c>
      <c r="AD10" s="348">
        <v>30</v>
      </c>
      <c r="AE10" s="147">
        <f>INDEX('Trading Input Sheet'!8:8,MATCH(AE3,'Trading Input Sheet'!5:5,0))</f>
        <v>30</v>
      </c>
      <c r="AF10" s="148">
        <f>AE10</f>
        <v>30</v>
      </c>
      <c r="AG10" s="348">
        <v>31</v>
      </c>
      <c r="AH10" s="147">
        <f>INDEX('Trading Input Sheet'!8:8,MATCH(AH3,'Trading Input Sheet'!5:5,0))</f>
        <v>31</v>
      </c>
      <c r="AI10" s="148">
        <f>AH10</f>
        <v>31</v>
      </c>
      <c r="AJ10" s="348">
        <v>31</v>
      </c>
      <c r="AK10" s="147">
        <f>INDEX('Trading Input Sheet'!8:8,MATCH(AK3,'Trading Input Sheet'!5:5,0))</f>
        <v>31</v>
      </c>
      <c r="AL10" s="148">
        <f>AK10</f>
        <v>31</v>
      </c>
      <c r="AM10" s="348">
        <v>28</v>
      </c>
      <c r="AN10" s="147">
        <f>INDEX('Trading Input Sheet'!8:8,MATCH(AN3,'Trading Input Sheet'!5:5,0))</f>
        <v>28</v>
      </c>
      <c r="AO10" s="148">
        <f>AN10</f>
        <v>28</v>
      </c>
      <c r="AP10" s="348">
        <v>31</v>
      </c>
      <c r="AQ10" s="147">
        <f>INDEX('Trading Input Sheet'!8:8,MATCH(AQ3,'Trading Input Sheet'!5:5,0))</f>
        <v>31</v>
      </c>
      <c r="AR10" s="148">
        <f>AQ10</f>
        <v>31</v>
      </c>
      <c r="AS10" s="348">
        <v>30</v>
      </c>
      <c r="AT10" s="147">
        <f>INDEX('Trading Input Sheet'!8:8,MATCH(AT3,'Trading Input Sheet'!5:5,0))</f>
        <v>30</v>
      </c>
      <c r="AU10" s="148">
        <f>AT10</f>
        <v>30</v>
      </c>
      <c r="AV10" s="348">
        <v>31</v>
      </c>
      <c r="AW10" s="147">
        <f>INDEX('Trading Input Sheet'!8:8,MATCH(AW3,'Trading Input Sheet'!5:5,0))</f>
        <v>31</v>
      </c>
      <c r="AX10" s="148">
        <f>AW10</f>
        <v>31</v>
      </c>
      <c r="AY10" s="348">
        <v>30</v>
      </c>
      <c r="AZ10" s="147">
        <f>INDEX('Trading Input Sheet'!8:8,MATCH(AZ3,'Trading Input Sheet'!5:5,0))</f>
        <v>30</v>
      </c>
      <c r="BA10" s="148">
        <f>AZ10</f>
        <v>30</v>
      </c>
      <c r="BB10" s="348">
        <v>31</v>
      </c>
      <c r="BC10" s="147">
        <f>INDEX('Trading Input Sheet'!8:8,MATCH(BC3,'Trading Input Sheet'!5:5,0))</f>
        <v>31</v>
      </c>
      <c r="BD10" s="148">
        <f>BC10</f>
        <v>31</v>
      </c>
      <c r="BE10" s="348">
        <v>31</v>
      </c>
      <c r="BF10" s="147">
        <f>INDEX('Trading Input Sheet'!8:8,MATCH(BF3,'Trading Input Sheet'!5:5,0))</f>
        <v>31</v>
      </c>
      <c r="BG10" s="148">
        <f>BF10</f>
        <v>31</v>
      </c>
      <c r="BH10" s="348">
        <v>30</v>
      </c>
      <c r="BI10" s="147">
        <f>INDEX('Trading Input Sheet'!8:8,MATCH(BI3,'Trading Input Sheet'!5:5,0))</f>
        <v>30</v>
      </c>
      <c r="BJ10" s="148">
        <f>BI10</f>
        <v>30</v>
      </c>
      <c r="BK10" s="348">
        <v>31</v>
      </c>
      <c r="BL10" s="147">
        <f>INDEX('Trading Input Sheet'!8:8,MATCH(BL3,'Trading Input Sheet'!5:5,0))</f>
        <v>31</v>
      </c>
      <c r="BM10" s="148">
        <f>BL10</f>
        <v>31</v>
      </c>
      <c r="BN10" s="348">
        <v>30</v>
      </c>
      <c r="BO10" s="147">
        <f>INDEX('Trading Input Sheet'!8:8,MATCH(BO3,'Trading Input Sheet'!5:5,0))</f>
        <v>30</v>
      </c>
      <c r="BP10" s="148">
        <f>BO10</f>
        <v>30</v>
      </c>
      <c r="BQ10" s="348">
        <v>31</v>
      </c>
      <c r="BR10" s="147">
        <f>INDEX('Trading Input Sheet'!8:8,MATCH(BR3,'Trading Input Sheet'!5:5,0))</f>
        <v>31</v>
      </c>
      <c r="BS10" s="148">
        <f>BR10</f>
        <v>31</v>
      </c>
      <c r="BT10" s="348">
        <v>31</v>
      </c>
      <c r="BU10" s="147">
        <f>INDEX('Trading Input Sheet'!8:8,MATCH(BU3,'Trading Input Sheet'!5:5,0))</f>
        <v>31</v>
      </c>
      <c r="BV10" s="148">
        <f>BU10</f>
        <v>31</v>
      </c>
      <c r="BW10" s="348">
        <v>28</v>
      </c>
      <c r="BX10" s="147">
        <f>INDEX('Trading Input Sheet'!8:8,MATCH(BX3,'Trading Input Sheet'!5:5,0))</f>
        <v>28</v>
      </c>
      <c r="BY10" s="148">
        <f>BX10</f>
        <v>28</v>
      </c>
      <c r="BZ10" s="348">
        <v>31</v>
      </c>
      <c r="CA10" s="147">
        <f>INDEX('Trading Input Sheet'!8:8,MATCH(CA3,'Trading Input Sheet'!5:5,0))</f>
        <v>31</v>
      </c>
      <c r="CB10" s="148">
        <f>CA10</f>
        <v>31</v>
      </c>
    </row>
    <row r="11" spans="1:80" x14ac:dyDescent="0.25">
      <c r="D11" s="101"/>
      <c r="E11" s="102"/>
      <c r="F11" s="91"/>
      <c r="G11" s="91"/>
      <c r="H11" s="37"/>
      <c r="I11" s="91"/>
      <c r="J11" s="91"/>
      <c r="K11" s="37"/>
      <c r="L11" s="91"/>
      <c r="M11" s="91"/>
      <c r="N11" s="37"/>
      <c r="O11" s="91"/>
      <c r="P11" s="91"/>
      <c r="Q11" s="37"/>
      <c r="R11" s="91"/>
      <c r="S11" s="91"/>
      <c r="T11" s="37"/>
      <c r="U11" s="91"/>
      <c r="V11" s="91"/>
      <c r="W11" s="37"/>
      <c r="X11" s="91"/>
      <c r="Y11" s="91"/>
      <c r="Z11" s="37"/>
      <c r="AA11" s="91"/>
      <c r="AB11" s="91"/>
      <c r="AC11" s="37"/>
      <c r="AD11" s="91"/>
      <c r="AE11" s="91"/>
      <c r="AF11" s="37"/>
      <c r="AG11" s="91"/>
      <c r="AH11" s="91"/>
      <c r="AI11" s="37"/>
      <c r="AJ11" s="91"/>
      <c r="AK11" s="91"/>
      <c r="AL11" s="37"/>
      <c r="AM11" s="91"/>
      <c r="AN11" s="91"/>
      <c r="AO11" s="37"/>
      <c r="AP11" s="91"/>
      <c r="AQ11" s="91"/>
      <c r="AR11" s="37"/>
      <c r="AS11" s="91"/>
      <c r="AT11" s="91"/>
      <c r="AU11" s="37"/>
      <c r="AV11" s="91"/>
      <c r="AW11" s="91"/>
      <c r="AX11" s="37"/>
      <c r="AY11" s="91"/>
      <c r="AZ11" s="91"/>
      <c r="BA11" s="37"/>
      <c r="BB11" s="91"/>
      <c r="BC11" s="91"/>
      <c r="BD11" s="37"/>
      <c r="BE11" s="91"/>
      <c r="BF11" s="91"/>
      <c r="BG11" s="37"/>
      <c r="BH11" s="91"/>
      <c r="BI11" s="91"/>
      <c r="BJ11" s="37"/>
      <c r="BK11" s="91"/>
      <c r="BL11" s="91"/>
      <c r="BM11" s="37"/>
      <c r="BN11" s="91"/>
      <c r="BO11" s="91"/>
      <c r="BP11" s="37"/>
      <c r="BQ11" s="91"/>
      <c r="BR11" s="91"/>
      <c r="BS11" s="37"/>
      <c r="BT11" s="91"/>
      <c r="BU11" s="91"/>
      <c r="BV11" s="37"/>
      <c r="BW11" s="91"/>
      <c r="BX11" s="91"/>
      <c r="BY11" s="37"/>
      <c r="BZ11" s="91"/>
      <c r="CA11" s="91"/>
      <c r="CB11" s="37"/>
    </row>
    <row r="12" spans="1:80" x14ac:dyDescent="0.25">
      <c r="D12" s="101"/>
      <c r="E12" s="102"/>
      <c r="F12" s="92"/>
      <c r="G12" s="92"/>
      <c r="H12" s="37"/>
      <c r="I12" s="92"/>
      <c r="J12" s="92"/>
      <c r="K12" s="37"/>
      <c r="L12" s="92"/>
      <c r="M12" s="92"/>
      <c r="N12" s="37"/>
      <c r="O12" s="92"/>
      <c r="P12" s="92"/>
      <c r="Q12" s="37"/>
      <c r="R12" s="92"/>
      <c r="S12" s="92"/>
      <c r="T12" s="37"/>
      <c r="U12" s="92"/>
      <c r="V12" s="92"/>
      <c r="W12" s="37"/>
      <c r="X12" s="92"/>
      <c r="Y12" s="92"/>
      <c r="Z12" s="37"/>
      <c r="AA12" s="92"/>
      <c r="AB12" s="92"/>
      <c r="AC12" s="37"/>
      <c r="AD12" s="92"/>
      <c r="AE12" s="92"/>
      <c r="AF12" s="37"/>
      <c r="AG12" s="92"/>
      <c r="AH12" s="92"/>
      <c r="AI12" s="37"/>
      <c r="AJ12" s="92"/>
      <c r="AK12" s="92"/>
      <c r="AL12" s="37"/>
      <c r="AM12" s="92"/>
      <c r="AN12" s="92"/>
      <c r="AO12" s="37"/>
      <c r="AP12" s="92"/>
      <c r="AQ12" s="92"/>
      <c r="AR12" s="37"/>
      <c r="AS12" s="92"/>
      <c r="AT12" s="92"/>
      <c r="AU12" s="37"/>
      <c r="AV12" s="92"/>
      <c r="AW12" s="92"/>
      <c r="AX12" s="37"/>
      <c r="AY12" s="92"/>
      <c r="AZ12" s="92"/>
      <c r="BA12" s="37"/>
      <c r="BB12" s="92"/>
      <c r="BC12" s="92"/>
      <c r="BD12" s="37"/>
      <c r="BE12" s="92"/>
      <c r="BF12" s="92"/>
      <c r="BG12" s="37"/>
      <c r="BH12" s="92"/>
      <c r="BI12" s="92"/>
      <c r="BJ12" s="37"/>
      <c r="BK12" s="92"/>
      <c r="BL12" s="92"/>
      <c r="BM12" s="37"/>
      <c r="BN12" s="92"/>
      <c r="BO12" s="92"/>
      <c r="BP12" s="37"/>
      <c r="BQ12" s="92"/>
      <c r="BR12" s="92"/>
      <c r="BS12" s="37"/>
      <c r="BT12" s="92"/>
      <c r="BU12" s="92"/>
      <c r="BV12" s="37"/>
      <c r="BW12" s="92"/>
      <c r="BX12" s="92"/>
      <c r="BY12" s="37"/>
      <c r="BZ12" s="92"/>
      <c r="CA12" s="92"/>
      <c r="CB12" s="37"/>
    </row>
    <row r="13" spans="1:80" x14ac:dyDescent="0.25">
      <c r="D13" s="101"/>
      <c r="E13" s="102"/>
      <c r="F13" s="92"/>
      <c r="G13" s="92"/>
      <c r="H13" s="37"/>
      <c r="I13" s="92"/>
      <c r="J13" s="92"/>
      <c r="K13" s="37"/>
      <c r="L13" s="92"/>
      <c r="M13" s="92"/>
      <c r="N13" s="37"/>
      <c r="O13" s="92"/>
      <c r="P13" s="92"/>
      <c r="Q13" s="37"/>
      <c r="R13" s="92"/>
      <c r="S13" s="92"/>
      <c r="T13" s="37"/>
      <c r="U13" s="92"/>
      <c r="V13" s="92"/>
      <c r="W13" s="37"/>
      <c r="X13" s="92"/>
      <c r="Y13" s="92"/>
      <c r="Z13" s="37"/>
      <c r="AA13" s="92"/>
      <c r="AB13" s="92"/>
      <c r="AC13" s="37"/>
      <c r="AD13" s="92"/>
      <c r="AE13" s="92"/>
      <c r="AF13" s="37"/>
      <c r="AG13" s="92"/>
      <c r="AH13" s="92"/>
      <c r="AI13" s="37"/>
      <c r="AJ13" s="92"/>
      <c r="AK13" s="92"/>
      <c r="AL13" s="37"/>
      <c r="AM13" s="92"/>
      <c r="AN13" s="92"/>
      <c r="AO13" s="37"/>
      <c r="AP13" s="92"/>
      <c r="AQ13" s="92"/>
      <c r="AR13" s="37"/>
      <c r="AS13" s="92"/>
      <c r="AT13" s="92"/>
      <c r="AU13" s="37"/>
      <c r="AV13" s="92"/>
      <c r="AW13" s="92"/>
      <c r="AX13" s="37"/>
      <c r="AY13" s="92"/>
      <c r="AZ13" s="92"/>
      <c r="BA13" s="37"/>
      <c r="BB13" s="92"/>
      <c r="BC13" s="92"/>
      <c r="BD13" s="37"/>
      <c r="BE13" s="92"/>
      <c r="BF13" s="92"/>
      <c r="BG13" s="37"/>
      <c r="BH13" s="92"/>
      <c r="BI13" s="92"/>
      <c r="BJ13" s="37"/>
      <c r="BK13" s="92"/>
      <c r="BL13" s="92"/>
      <c r="BM13" s="37"/>
      <c r="BN13" s="92"/>
      <c r="BO13" s="92"/>
      <c r="BP13" s="37"/>
      <c r="BQ13" s="92"/>
      <c r="BR13" s="92"/>
      <c r="BS13" s="37"/>
      <c r="BT13" s="92"/>
      <c r="BU13" s="92"/>
      <c r="BV13" s="37"/>
      <c r="BW13" s="92"/>
      <c r="BX13" s="92"/>
      <c r="BY13" s="37"/>
      <c r="BZ13" s="92"/>
      <c r="CA13" s="92"/>
      <c r="CB13" s="37"/>
    </row>
    <row r="14" spans="1:80" x14ac:dyDescent="0.25">
      <c r="D14" s="101"/>
      <c r="E14" s="117"/>
      <c r="F14" s="167"/>
      <c r="G14" s="30"/>
      <c r="H14" s="37"/>
      <c r="I14" s="167"/>
      <c r="J14" s="30"/>
      <c r="K14" s="37"/>
      <c r="L14" s="167"/>
      <c r="M14" s="30"/>
      <c r="N14" s="37"/>
      <c r="O14" s="167"/>
      <c r="P14" s="30"/>
      <c r="Q14" s="37"/>
      <c r="R14" s="167"/>
      <c r="S14" s="30"/>
      <c r="T14" s="37"/>
      <c r="U14" s="167"/>
      <c r="V14" s="30"/>
      <c r="W14" s="37"/>
      <c r="X14" s="167"/>
      <c r="Y14" s="30"/>
      <c r="Z14" s="37"/>
      <c r="AA14" s="167"/>
      <c r="AB14" s="30"/>
      <c r="AC14" s="37"/>
      <c r="AD14" s="167"/>
      <c r="AE14" s="30"/>
      <c r="AF14" s="37"/>
      <c r="AG14" s="167"/>
      <c r="AH14" s="30"/>
      <c r="AI14" s="37"/>
      <c r="AJ14" s="167"/>
      <c r="AK14" s="30"/>
      <c r="AL14" s="37"/>
      <c r="AM14" s="167"/>
      <c r="AN14" s="30"/>
      <c r="AO14" s="37"/>
      <c r="AP14" s="167"/>
      <c r="AQ14" s="30"/>
      <c r="AR14" s="37"/>
      <c r="AS14" s="167"/>
      <c r="AT14" s="30"/>
      <c r="AU14" s="37"/>
      <c r="AV14" s="167"/>
      <c r="AW14" s="30"/>
      <c r="AX14" s="37"/>
      <c r="AY14" s="167"/>
      <c r="AZ14" s="30"/>
      <c r="BA14" s="37"/>
      <c r="BB14" s="167"/>
      <c r="BC14" s="30"/>
      <c r="BD14" s="37"/>
      <c r="BE14" s="167"/>
      <c r="BF14" s="30"/>
      <c r="BG14" s="37"/>
      <c r="BH14" s="167"/>
      <c r="BI14" s="30"/>
      <c r="BJ14" s="37"/>
      <c r="BK14" s="167"/>
      <c r="BL14" s="30"/>
      <c r="BM14" s="37"/>
      <c r="BN14" s="167"/>
      <c r="BO14" s="30"/>
      <c r="BP14" s="37"/>
      <c r="BQ14" s="167"/>
      <c r="BR14" s="30"/>
      <c r="BS14" s="37"/>
      <c r="BT14" s="167"/>
      <c r="BU14" s="30"/>
      <c r="BV14" s="37"/>
      <c r="BW14" s="167"/>
      <c r="BX14" s="30"/>
      <c r="BY14" s="37"/>
      <c r="BZ14" s="167"/>
      <c r="CA14" s="30"/>
      <c r="CB14" s="37"/>
    </row>
    <row r="15" spans="1:80" x14ac:dyDescent="0.25">
      <c r="D15" s="101"/>
      <c r="E15" s="103"/>
      <c r="F15" s="178"/>
      <c r="G15" s="93"/>
      <c r="H15" s="37"/>
      <c r="I15" s="178"/>
      <c r="J15" s="93"/>
      <c r="K15" s="37"/>
      <c r="L15" s="178"/>
      <c r="M15" s="93"/>
      <c r="N15" s="37"/>
      <c r="O15" s="178"/>
      <c r="P15" s="93"/>
      <c r="Q15" s="37"/>
      <c r="R15" s="178"/>
      <c r="S15" s="93"/>
      <c r="T15" s="37"/>
      <c r="U15" s="178"/>
      <c r="V15" s="93"/>
      <c r="W15" s="37"/>
      <c r="X15" s="178"/>
      <c r="Y15" s="93"/>
      <c r="Z15" s="37"/>
      <c r="AA15" s="178"/>
      <c r="AB15" s="93"/>
      <c r="AC15" s="37"/>
      <c r="AD15" s="178"/>
      <c r="AE15" s="93"/>
      <c r="AF15" s="37"/>
      <c r="AG15" s="178"/>
      <c r="AH15" s="93"/>
      <c r="AI15" s="37"/>
      <c r="AJ15" s="178"/>
      <c r="AK15" s="93"/>
      <c r="AL15" s="37"/>
      <c r="AM15" s="178"/>
      <c r="AN15" s="93"/>
      <c r="AO15" s="37"/>
      <c r="AP15" s="178"/>
      <c r="AQ15" s="93"/>
      <c r="AR15" s="37"/>
      <c r="AS15" s="178"/>
      <c r="AT15" s="93"/>
      <c r="AU15" s="37"/>
      <c r="AV15" s="178"/>
      <c r="AW15" s="93"/>
      <c r="AX15" s="37"/>
      <c r="AY15" s="178"/>
      <c r="AZ15" s="93"/>
      <c r="BA15" s="37"/>
      <c r="BB15" s="178"/>
      <c r="BC15" s="93"/>
      <c r="BD15" s="37"/>
      <c r="BE15" s="178"/>
      <c r="BF15" s="93"/>
      <c r="BG15" s="37"/>
      <c r="BH15" s="178"/>
      <c r="BI15" s="93"/>
      <c r="BJ15" s="37"/>
      <c r="BK15" s="178"/>
      <c r="BL15" s="93"/>
      <c r="BM15" s="37"/>
      <c r="BN15" s="178"/>
      <c r="BO15" s="93"/>
      <c r="BP15" s="37"/>
      <c r="BQ15" s="178"/>
      <c r="BR15" s="93"/>
      <c r="BS15" s="37"/>
      <c r="BT15" s="178"/>
      <c r="BU15" s="93"/>
      <c r="BV15" s="37"/>
      <c r="BW15" s="178"/>
      <c r="BX15" s="93"/>
      <c r="BY15" s="37"/>
      <c r="BZ15" s="178"/>
      <c r="CA15" s="93"/>
      <c r="CB15" s="37"/>
    </row>
    <row r="16" spans="1:80" x14ac:dyDescent="0.25">
      <c r="D16" s="101"/>
      <c r="E16" s="103"/>
      <c r="F16" s="178"/>
      <c r="G16" s="94"/>
      <c r="H16" s="37"/>
      <c r="I16" s="178"/>
      <c r="J16" s="94"/>
      <c r="K16" s="37"/>
      <c r="L16" s="178"/>
      <c r="M16" s="94"/>
      <c r="N16" s="37"/>
      <c r="O16" s="178"/>
      <c r="P16" s="94"/>
      <c r="Q16" s="37"/>
      <c r="R16" s="178"/>
      <c r="S16" s="94"/>
      <c r="T16" s="37"/>
      <c r="U16" s="178"/>
      <c r="V16" s="94"/>
      <c r="W16" s="37"/>
      <c r="X16" s="178"/>
      <c r="Y16" s="94"/>
      <c r="Z16" s="37"/>
      <c r="AA16" s="178"/>
      <c r="AB16" s="94"/>
      <c r="AC16" s="37"/>
      <c r="AD16" s="178"/>
      <c r="AE16" s="94"/>
      <c r="AF16" s="37"/>
      <c r="AG16" s="178"/>
      <c r="AH16" s="94"/>
      <c r="AI16" s="37"/>
      <c r="AJ16" s="178"/>
      <c r="AK16" s="94"/>
      <c r="AL16" s="37"/>
      <c r="AM16" s="178"/>
      <c r="AN16" s="94"/>
      <c r="AO16" s="37"/>
      <c r="AP16" s="178"/>
      <c r="AQ16" s="94"/>
      <c r="AR16" s="37"/>
      <c r="AS16" s="178"/>
      <c r="AT16" s="94"/>
      <c r="AU16" s="37"/>
      <c r="AV16" s="178"/>
      <c r="AW16" s="94"/>
      <c r="AX16" s="37"/>
      <c r="AY16" s="178"/>
      <c r="AZ16" s="94"/>
      <c r="BA16" s="37"/>
      <c r="BB16" s="178"/>
      <c r="BC16" s="94"/>
      <c r="BD16" s="37"/>
      <c r="BE16" s="178"/>
      <c r="BF16" s="94"/>
      <c r="BG16" s="37"/>
      <c r="BH16" s="178"/>
      <c r="BI16" s="94"/>
      <c r="BJ16" s="37"/>
      <c r="BK16" s="178"/>
      <c r="BL16" s="94"/>
      <c r="BM16" s="37"/>
      <c r="BN16" s="178"/>
      <c r="BO16" s="94"/>
      <c r="BP16" s="37"/>
      <c r="BQ16" s="178"/>
      <c r="BR16" s="94"/>
      <c r="BS16" s="37"/>
      <c r="BT16" s="178"/>
      <c r="BU16" s="94"/>
      <c r="BV16" s="37"/>
      <c r="BW16" s="178"/>
      <c r="BX16" s="94"/>
      <c r="BY16" s="37"/>
      <c r="BZ16" s="178"/>
      <c r="CA16" s="94"/>
      <c r="CB16" s="37"/>
    </row>
    <row r="17" spans="3:80" s="17" customFormat="1" ht="15.75" thickBot="1" x14ac:dyDescent="0.3">
      <c r="D17" s="104"/>
      <c r="E17" s="105"/>
      <c r="F17" s="95"/>
      <c r="G17" s="96"/>
      <c r="H17" s="97"/>
      <c r="I17" s="95"/>
      <c r="J17" s="96"/>
      <c r="K17" s="96"/>
      <c r="L17" s="95"/>
      <c r="M17" s="96"/>
      <c r="N17" s="97"/>
      <c r="O17" s="95"/>
      <c r="P17" s="96"/>
      <c r="Q17" s="97"/>
      <c r="R17" s="95"/>
      <c r="S17" s="96"/>
      <c r="T17" s="97"/>
      <c r="U17" s="95"/>
      <c r="V17" s="96"/>
      <c r="W17" s="97"/>
      <c r="X17" s="95"/>
      <c r="Y17" s="96"/>
      <c r="Z17" s="97"/>
      <c r="AA17" s="95"/>
      <c r="AB17" s="96"/>
      <c r="AC17" s="97"/>
      <c r="AD17" s="95"/>
      <c r="AE17" s="96"/>
      <c r="AF17" s="97"/>
      <c r="AG17" s="95"/>
      <c r="AH17" s="96"/>
      <c r="AI17" s="97"/>
      <c r="AJ17" s="95"/>
      <c r="AK17" s="96"/>
      <c r="AL17" s="97"/>
      <c r="AM17" s="95"/>
      <c r="AN17" s="96"/>
      <c r="AO17" s="97"/>
      <c r="AP17" s="95"/>
      <c r="AQ17" s="96"/>
      <c r="AR17" s="97"/>
      <c r="AS17" s="95"/>
      <c r="AT17" s="96"/>
      <c r="AU17" s="97"/>
      <c r="AV17" s="95"/>
      <c r="AW17" s="96"/>
      <c r="AX17" s="97"/>
      <c r="AY17" s="95"/>
      <c r="AZ17" s="96"/>
      <c r="BA17" s="97"/>
      <c r="BB17" s="95"/>
      <c r="BC17" s="96"/>
      <c r="BD17" s="97"/>
      <c r="BE17" s="95"/>
      <c r="BF17" s="96"/>
      <c r="BG17" s="97"/>
      <c r="BH17" s="95"/>
      <c r="BI17" s="96"/>
      <c r="BJ17" s="97"/>
      <c r="BK17" s="95"/>
      <c r="BL17" s="96"/>
      <c r="BM17" s="97"/>
      <c r="BN17" s="95"/>
      <c r="BO17" s="96"/>
      <c r="BP17" s="97"/>
      <c r="BQ17" s="95"/>
      <c r="BR17" s="96"/>
      <c r="BS17" s="97"/>
      <c r="BT17" s="95"/>
      <c r="BU17" s="96"/>
      <c r="BV17" s="97"/>
      <c r="BW17" s="95"/>
      <c r="BX17" s="96"/>
      <c r="BY17" s="97"/>
      <c r="BZ17" s="95"/>
      <c r="CA17" s="96"/>
      <c r="CB17" s="97"/>
    </row>
    <row r="18" spans="3:80" ht="30" x14ac:dyDescent="0.25">
      <c r="D18" s="79"/>
      <c r="E18" s="80"/>
      <c r="F18" s="22" t="s">
        <v>41</v>
      </c>
      <c r="G18" s="23" t="s">
        <v>42</v>
      </c>
      <c r="H18" s="24" t="s">
        <v>43</v>
      </c>
      <c r="I18" s="22" t="s">
        <v>41</v>
      </c>
      <c r="J18" s="23" t="s">
        <v>42</v>
      </c>
      <c r="K18" s="24" t="s">
        <v>43</v>
      </c>
      <c r="L18" s="22" t="s">
        <v>41</v>
      </c>
      <c r="M18" s="23" t="s">
        <v>42</v>
      </c>
      <c r="N18" s="24" t="s">
        <v>43</v>
      </c>
      <c r="O18" s="22" t="s">
        <v>41</v>
      </c>
      <c r="P18" s="23" t="s">
        <v>42</v>
      </c>
      <c r="Q18" s="24" t="s">
        <v>43</v>
      </c>
      <c r="R18" s="22" t="s">
        <v>41</v>
      </c>
      <c r="S18" s="23" t="s">
        <v>42</v>
      </c>
      <c r="T18" s="24" t="s">
        <v>43</v>
      </c>
      <c r="U18" s="22" t="s">
        <v>41</v>
      </c>
      <c r="V18" s="23" t="s">
        <v>42</v>
      </c>
      <c r="W18" s="24" t="s">
        <v>43</v>
      </c>
      <c r="X18" s="22" t="s">
        <v>41</v>
      </c>
      <c r="Y18" s="23" t="s">
        <v>42</v>
      </c>
      <c r="Z18" s="24" t="s">
        <v>43</v>
      </c>
      <c r="AA18" s="22" t="s">
        <v>41</v>
      </c>
      <c r="AB18" s="23" t="s">
        <v>42</v>
      </c>
      <c r="AC18" s="24" t="s">
        <v>43</v>
      </c>
      <c r="AD18" s="22" t="s">
        <v>41</v>
      </c>
      <c r="AE18" s="23" t="s">
        <v>42</v>
      </c>
      <c r="AF18" s="24" t="s">
        <v>43</v>
      </c>
      <c r="AG18" s="22" t="s">
        <v>41</v>
      </c>
      <c r="AH18" s="23" t="s">
        <v>42</v>
      </c>
      <c r="AI18" s="24" t="s">
        <v>43</v>
      </c>
      <c r="AJ18" s="22" t="s">
        <v>41</v>
      </c>
      <c r="AK18" s="23" t="s">
        <v>42</v>
      </c>
      <c r="AL18" s="24" t="s">
        <v>43</v>
      </c>
      <c r="AM18" s="22" t="s">
        <v>41</v>
      </c>
      <c r="AN18" s="23" t="s">
        <v>42</v>
      </c>
      <c r="AO18" s="24" t="s">
        <v>43</v>
      </c>
      <c r="AP18" s="22" t="s">
        <v>41</v>
      </c>
      <c r="AQ18" s="23" t="s">
        <v>42</v>
      </c>
      <c r="AR18" s="24" t="s">
        <v>43</v>
      </c>
      <c r="AS18" s="22" t="s">
        <v>41</v>
      </c>
      <c r="AT18" s="23" t="s">
        <v>42</v>
      </c>
      <c r="AU18" s="24" t="s">
        <v>43</v>
      </c>
      <c r="AV18" s="22" t="s">
        <v>41</v>
      </c>
      <c r="AW18" s="23" t="s">
        <v>42</v>
      </c>
      <c r="AX18" s="24" t="s">
        <v>43</v>
      </c>
      <c r="AY18" s="22" t="s">
        <v>41</v>
      </c>
      <c r="AZ18" s="23" t="s">
        <v>42</v>
      </c>
      <c r="BA18" s="24" t="s">
        <v>43</v>
      </c>
      <c r="BB18" s="22" t="s">
        <v>41</v>
      </c>
      <c r="BC18" s="23" t="s">
        <v>42</v>
      </c>
      <c r="BD18" s="24" t="s">
        <v>43</v>
      </c>
      <c r="BE18" s="22" t="s">
        <v>41</v>
      </c>
      <c r="BF18" s="23" t="s">
        <v>42</v>
      </c>
      <c r="BG18" s="24" t="s">
        <v>43</v>
      </c>
      <c r="BH18" s="22" t="s">
        <v>41</v>
      </c>
      <c r="BI18" s="23" t="s">
        <v>42</v>
      </c>
      <c r="BJ18" s="24" t="s">
        <v>43</v>
      </c>
      <c r="BK18" s="22" t="s">
        <v>41</v>
      </c>
      <c r="BL18" s="23" t="s">
        <v>42</v>
      </c>
      <c r="BM18" s="24" t="s">
        <v>43</v>
      </c>
      <c r="BN18" s="22" t="s">
        <v>41</v>
      </c>
      <c r="BO18" s="23" t="s">
        <v>42</v>
      </c>
      <c r="BP18" s="24" t="s">
        <v>43</v>
      </c>
      <c r="BQ18" s="22" t="s">
        <v>41</v>
      </c>
      <c r="BR18" s="23" t="s">
        <v>42</v>
      </c>
      <c r="BS18" s="24" t="s">
        <v>43</v>
      </c>
      <c r="BT18" s="22" t="s">
        <v>41</v>
      </c>
      <c r="BU18" s="23" t="s">
        <v>42</v>
      </c>
      <c r="BV18" s="24" t="s">
        <v>43</v>
      </c>
      <c r="BW18" s="22" t="s">
        <v>41</v>
      </c>
      <c r="BX18" s="23" t="s">
        <v>42</v>
      </c>
      <c r="BY18" s="24" t="s">
        <v>43</v>
      </c>
      <c r="BZ18" s="22" t="s">
        <v>41</v>
      </c>
      <c r="CA18" s="23" t="s">
        <v>42</v>
      </c>
      <c r="CB18" s="24" t="s">
        <v>43</v>
      </c>
    </row>
    <row r="19" spans="3:80" x14ac:dyDescent="0.25">
      <c r="D19" s="54" t="s">
        <v>1</v>
      </c>
      <c r="E19" s="55"/>
      <c r="F19" s="25">
        <v>43891</v>
      </c>
      <c r="G19" s="26"/>
      <c r="H19" s="27"/>
      <c r="I19" s="25">
        <v>43922</v>
      </c>
      <c r="J19" s="26"/>
      <c r="K19" s="27"/>
      <c r="L19" s="25">
        <v>43952</v>
      </c>
      <c r="M19" s="26"/>
      <c r="N19" s="27"/>
      <c r="O19" s="25">
        <v>43983</v>
      </c>
      <c r="P19" s="26"/>
      <c r="Q19" s="27"/>
      <c r="R19" s="25">
        <v>44013</v>
      </c>
      <c r="S19" s="26"/>
      <c r="T19" s="27"/>
      <c r="U19" s="25">
        <v>44044</v>
      </c>
      <c r="V19" s="26"/>
      <c r="W19" s="27"/>
      <c r="X19" s="25">
        <v>44075</v>
      </c>
      <c r="Y19" s="26"/>
      <c r="Z19" s="27"/>
      <c r="AA19" s="25">
        <v>44105</v>
      </c>
      <c r="AB19" s="26"/>
      <c r="AC19" s="27"/>
      <c r="AD19" s="25">
        <v>44136</v>
      </c>
      <c r="AE19" s="26"/>
      <c r="AF19" s="27"/>
      <c r="AG19" s="25">
        <v>44166</v>
      </c>
      <c r="AH19" s="26"/>
      <c r="AI19" s="27"/>
      <c r="AJ19" s="25">
        <v>44197</v>
      </c>
      <c r="AK19" s="26"/>
      <c r="AL19" s="27"/>
      <c r="AM19" s="25">
        <v>44228</v>
      </c>
      <c r="AN19" s="26"/>
      <c r="AO19" s="27"/>
      <c r="AP19" s="25">
        <v>44256</v>
      </c>
      <c r="AQ19" s="26"/>
      <c r="AR19" s="27"/>
      <c r="AS19" s="25">
        <v>44287</v>
      </c>
      <c r="AT19" s="26"/>
      <c r="AU19" s="27"/>
      <c r="AV19" s="25">
        <v>44317</v>
      </c>
      <c r="AW19" s="26"/>
      <c r="AX19" s="27"/>
      <c r="AY19" s="25">
        <v>44348</v>
      </c>
      <c r="AZ19" s="26"/>
      <c r="BA19" s="27"/>
      <c r="BB19" s="25">
        <v>44378</v>
      </c>
      <c r="BC19" s="26"/>
      <c r="BD19" s="27"/>
      <c r="BE19" s="25">
        <v>44409</v>
      </c>
      <c r="BF19" s="26"/>
      <c r="BG19" s="27"/>
      <c r="BH19" s="25">
        <v>44440</v>
      </c>
      <c r="BI19" s="26"/>
      <c r="BJ19" s="27"/>
      <c r="BK19" s="25">
        <v>44470</v>
      </c>
      <c r="BL19" s="26"/>
      <c r="BM19" s="27"/>
      <c r="BN19" s="25">
        <v>44501</v>
      </c>
      <c r="BO19" s="26"/>
      <c r="BP19" s="27"/>
      <c r="BQ19" s="25">
        <v>44531</v>
      </c>
      <c r="BR19" s="26"/>
      <c r="BS19" s="27"/>
      <c r="BT19" s="25">
        <v>44562</v>
      </c>
      <c r="BU19" s="26"/>
      <c r="BV19" s="27"/>
      <c r="BW19" s="25">
        <v>44593</v>
      </c>
      <c r="BX19" s="26"/>
      <c r="BY19" s="27"/>
      <c r="BZ19" s="25">
        <v>44621</v>
      </c>
      <c r="CA19" s="26"/>
      <c r="CB19" s="27"/>
    </row>
    <row r="20" spans="3:80" x14ac:dyDescent="0.25">
      <c r="D20" s="57" t="s">
        <v>239</v>
      </c>
      <c r="E20" s="56"/>
      <c r="F20" s="28">
        <f>INDEX('Trading Input Sheet'!13:13,MATCH(F$3,'Trading Input Sheet'!$5:$5,0))</f>
        <v>0</v>
      </c>
      <c r="G20" s="30">
        <f>INDEX('Trading Input Sheet'!14:14,MATCH(G$3,'Trading Input Sheet'!$5:$5,0))</f>
        <v>0</v>
      </c>
      <c r="H20" s="29">
        <f t="shared" ref="H20:H21" si="0">F20*G20</f>
        <v>0</v>
      </c>
      <c r="I20" s="28">
        <f>INDEX('Trading Input Sheet'!13:13,MATCH(I$3,'Trading Input Sheet'!$5:$5,0))</f>
        <v>0</v>
      </c>
      <c r="J20" s="30">
        <f>INDEX('Trading Input Sheet'!14:14,MATCH(J$3,'Trading Input Sheet'!$5:$5,0))</f>
        <v>0</v>
      </c>
      <c r="K20" s="29">
        <f t="shared" ref="K20:K27" si="1">I20*J20</f>
        <v>0</v>
      </c>
      <c r="L20" s="28">
        <f>INDEX('Trading Input Sheet'!13:13,MATCH(L$3,'Trading Input Sheet'!$5:$5,0))</f>
        <v>0</v>
      </c>
      <c r="M20" s="30">
        <f>INDEX('Trading Input Sheet'!14:14,MATCH(M$3,'Trading Input Sheet'!$5:$5,0))</f>
        <v>0</v>
      </c>
      <c r="N20" s="29">
        <f t="shared" ref="N20:N27" si="2">L20*M20</f>
        <v>0</v>
      </c>
      <c r="O20" s="28">
        <f>INDEX('Trading Input Sheet'!13:13,MATCH(O$3,'Trading Input Sheet'!$5:$5,0))</f>
        <v>0</v>
      </c>
      <c r="P20" s="30">
        <f>INDEX('Trading Input Sheet'!14:14,MATCH(P$3,'Trading Input Sheet'!$5:$5,0))</f>
        <v>0</v>
      </c>
      <c r="Q20" s="29">
        <f t="shared" ref="Q20:Q27" si="3">O20*P20</f>
        <v>0</v>
      </c>
      <c r="R20" s="28">
        <f>INDEX('Trading Input Sheet'!13:13,MATCH(R$3,'Trading Input Sheet'!$5:$5,0))</f>
        <v>0</v>
      </c>
      <c r="S20" s="30">
        <f>INDEX('Trading Input Sheet'!14:14,MATCH(S$3,'Trading Input Sheet'!$5:$5,0))</f>
        <v>0</v>
      </c>
      <c r="T20" s="29">
        <f t="shared" ref="T20:T27" si="4">R20*S20</f>
        <v>0</v>
      </c>
      <c r="U20" s="28">
        <f>INDEX('Trading Input Sheet'!13:13,MATCH(U$3,'Trading Input Sheet'!$5:$5,0))</f>
        <v>0</v>
      </c>
      <c r="V20" s="30">
        <f>INDEX('Trading Input Sheet'!14:14,MATCH(V$3,'Trading Input Sheet'!$5:$5,0))</f>
        <v>0</v>
      </c>
      <c r="W20" s="29">
        <f t="shared" ref="W20:W27" si="5">U20*V20</f>
        <v>0</v>
      </c>
      <c r="X20" s="28">
        <f>INDEX('Trading Input Sheet'!13:13,MATCH(X$3,'Trading Input Sheet'!$5:$5,0))</f>
        <v>0</v>
      </c>
      <c r="Y20" s="30">
        <f>INDEX('Trading Input Sheet'!14:14,MATCH(Y$3,'Trading Input Sheet'!$5:$5,0))</f>
        <v>0</v>
      </c>
      <c r="Z20" s="29">
        <f t="shared" ref="Z20:Z27" si="6">X20*Y20</f>
        <v>0</v>
      </c>
      <c r="AA20" s="28">
        <f>INDEX('Trading Input Sheet'!13:13,MATCH(AA$3,'Trading Input Sheet'!$5:$5,0))</f>
        <v>0</v>
      </c>
      <c r="AB20" s="30">
        <f>INDEX('Trading Input Sheet'!14:14,MATCH(AB$3,'Trading Input Sheet'!$5:$5,0))</f>
        <v>0</v>
      </c>
      <c r="AC20" s="29">
        <f t="shared" ref="AC20:AC27" si="7">AA20*AB20</f>
        <v>0</v>
      </c>
      <c r="AD20" s="28">
        <f>INDEX('Trading Input Sheet'!13:13,MATCH(AD$3,'Trading Input Sheet'!$5:$5,0))</f>
        <v>0</v>
      </c>
      <c r="AE20" s="30">
        <f>INDEX('Trading Input Sheet'!14:14,MATCH(AE$3,'Trading Input Sheet'!$5:$5,0))</f>
        <v>0</v>
      </c>
      <c r="AF20" s="29">
        <f t="shared" ref="AF20:AF27" si="8">AD20*AE20</f>
        <v>0</v>
      </c>
      <c r="AG20" s="28">
        <f>INDEX('Trading Input Sheet'!13:13,MATCH(AG$3,'Trading Input Sheet'!$5:$5,0))</f>
        <v>0</v>
      </c>
      <c r="AH20" s="30">
        <f>INDEX('Trading Input Sheet'!14:14,MATCH(AH$3,'Trading Input Sheet'!$5:$5,0))</f>
        <v>0</v>
      </c>
      <c r="AI20" s="29">
        <f t="shared" ref="AI20:AI27" si="9">AG20*AH20</f>
        <v>0</v>
      </c>
      <c r="AJ20" s="28">
        <f>INDEX('Trading Input Sheet'!13:13,MATCH(AJ$3,'Trading Input Sheet'!$5:$5,0))</f>
        <v>0</v>
      </c>
      <c r="AK20" s="30">
        <f>INDEX('Trading Input Sheet'!14:14,MATCH(AK$3,'Trading Input Sheet'!$5:$5,0))</f>
        <v>0</v>
      </c>
      <c r="AL20" s="29">
        <f t="shared" ref="AL20:AL27" si="10">AJ20*AK20</f>
        <v>0</v>
      </c>
      <c r="AM20" s="28">
        <f>INDEX('Trading Input Sheet'!13:13,MATCH(AM$3,'Trading Input Sheet'!$5:$5,0))</f>
        <v>0</v>
      </c>
      <c r="AN20" s="30">
        <f>INDEX('Trading Input Sheet'!14:14,MATCH(AN$3,'Trading Input Sheet'!$5:$5,0))</f>
        <v>0</v>
      </c>
      <c r="AO20" s="29">
        <f t="shared" ref="AO20:AO27" si="11">AM20*AN20</f>
        <v>0</v>
      </c>
      <c r="AP20" s="28">
        <f>INDEX('Trading Input Sheet'!13:13,MATCH(AP$3,'Trading Input Sheet'!$5:$5,0))</f>
        <v>0</v>
      </c>
      <c r="AQ20" s="30">
        <f>INDEX('Trading Input Sheet'!14:14,MATCH(AQ$3,'Trading Input Sheet'!$5:$5,0))</f>
        <v>0</v>
      </c>
      <c r="AR20" s="29">
        <f t="shared" ref="AR20:AR27" si="12">AP20*AQ20</f>
        <v>0</v>
      </c>
      <c r="AS20" s="28">
        <f>INDEX('Trading Input Sheet'!13:13,MATCH(AS$3,'Trading Input Sheet'!$5:$5,0))</f>
        <v>0</v>
      </c>
      <c r="AT20" s="30">
        <f>INDEX('Trading Input Sheet'!14:14,MATCH(AT$3,'Trading Input Sheet'!$5:$5,0))</f>
        <v>0</v>
      </c>
      <c r="AU20" s="29">
        <f t="shared" ref="AU20:AU27" si="13">AS20*AT20</f>
        <v>0</v>
      </c>
      <c r="AV20" s="28">
        <f>INDEX('Trading Input Sheet'!13:13,MATCH(AV$3,'Trading Input Sheet'!$5:$5,0))</f>
        <v>0</v>
      </c>
      <c r="AW20" s="30">
        <f>INDEX('Trading Input Sheet'!14:14,MATCH(AW$3,'Trading Input Sheet'!$5:$5,0))</f>
        <v>0</v>
      </c>
      <c r="AX20" s="29">
        <f t="shared" ref="AX20:AX27" si="14">AV20*AW20</f>
        <v>0</v>
      </c>
      <c r="AY20" s="28">
        <f>INDEX('Trading Input Sheet'!13:13,MATCH(AY$3,'Trading Input Sheet'!$5:$5,0))</f>
        <v>0</v>
      </c>
      <c r="AZ20" s="30">
        <f>INDEX('Trading Input Sheet'!14:14,MATCH(AZ$3,'Trading Input Sheet'!$5:$5,0))</f>
        <v>0</v>
      </c>
      <c r="BA20" s="29">
        <f t="shared" ref="BA20:BA27" si="15">AY20*AZ20</f>
        <v>0</v>
      </c>
      <c r="BB20" s="28">
        <f>INDEX('Trading Input Sheet'!13:13,MATCH(BB$3,'Trading Input Sheet'!$5:$5,0))</f>
        <v>0</v>
      </c>
      <c r="BC20" s="30">
        <f>INDEX('Trading Input Sheet'!14:14,MATCH(BC$3,'Trading Input Sheet'!$5:$5,0))</f>
        <v>0</v>
      </c>
      <c r="BD20" s="29">
        <f t="shared" ref="BD20:BD27" si="16">BB20*BC20</f>
        <v>0</v>
      </c>
      <c r="BE20" s="28">
        <f>INDEX('Trading Input Sheet'!13:13,MATCH(BE$3,'Trading Input Sheet'!$5:$5,0))</f>
        <v>0</v>
      </c>
      <c r="BF20" s="30">
        <f>INDEX('Trading Input Sheet'!14:14,MATCH(BF$3,'Trading Input Sheet'!$5:$5,0))</f>
        <v>0</v>
      </c>
      <c r="BG20" s="29">
        <f t="shared" ref="BG20:BG27" si="17">BE20*BF20</f>
        <v>0</v>
      </c>
      <c r="BH20" s="28">
        <f>INDEX('Trading Input Sheet'!13:13,MATCH(BH$3,'Trading Input Sheet'!$5:$5,0))</f>
        <v>0</v>
      </c>
      <c r="BI20" s="30">
        <f>INDEX('Trading Input Sheet'!14:14,MATCH(BI$3,'Trading Input Sheet'!$5:$5,0))</f>
        <v>0</v>
      </c>
      <c r="BJ20" s="29">
        <f t="shared" ref="BJ20:BJ27" si="18">BH20*BI20</f>
        <v>0</v>
      </c>
      <c r="BK20" s="28">
        <f>INDEX('Trading Input Sheet'!13:13,MATCH(BK$3,'Trading Input Sheet'!$5:$5,0))</f>
        <v>0</v>
      </c>
      <c r="BL20" s="30">
        <f>INDEX('Trading Input Sheet'!14:14,MATCH(BL$3,'Trading Input Sheet'!$5:$5,0))</f>
        <v>0</v>
      </c>
      <c r="BM20" s="29">
        <f t="shared" ref="BM20:BM27" si="19">BK20*BL20</f>
        <v>0</v>
      </c>
      <c r="BN20" s="28">
        <f>INDEX('Trading Input Sheet'!13:13,MATCH(BN$3,'Trading Input Sheet'!$5:$5,0))</f>
        <v>0</v>
      </c>
      <c r="BO20" s="30">
        <f>INDEX('Trading Input Sheet'!14:14,MATCH(BO$3,'Trading Input Sheet'!$5:$5,0))</f>
        <v>0</v>
      </c>
      <c r="BP20" s="29">
        <f t="shared" ref="BP20:BP27" si="20">BN20*BO20</f>
        <v>0</v>
      </c>
      <c r="BQ20" s="28">
        <f>INDEX('Trading Input Sheet'!13:13,MATCH(BQ$3,'Trading Input Sheet'!$5:$5,0))</f>
        <v>0</v>
      </c>
      <c r="BR20" s="30">
        <f>INDEX('Trading Input Sheet'!14:14,MATCH(BR$3,'Trading Input Sheet'!$5:$5,0))</f>
        <v>0</v>
      </c>
      <c r="BS20" s="29">
        <f t="shared" ref="BS20:BS27" si="21">BQ20*BR20</f>
        <v>0</v>
      </c>
      <c r="BT20" s="28">
        <f>INDEX('Trading Input Sheet'!13:13,MATCH(BT$3,'Trading Input Sheet'!$5:$5,0))</f>
        <v>0</v>
      </c>
      <c r="BU20" s="30">
        <f>INDEX('Trading Input Sheet'!14:14,MATCH(BU$3,'Trading Input Sheet'!$5:$5,0))</f>
        <v>0</v>
      </c>
      <c r="BV20" s="29">
        <f t="shared" ref="BV20:BV27" si="22">BT20*BU20</f>
        <v>0</v>
      </c>
      <c r="BW20" s="28">
        <f>INDEX('Trading Input Sheet'!13:13,MATCH(BW$3,'Trading Input Sheet'!$5:$5,0))</f>
        <v>0</v>
      </c>
      <c r="BX20" s="30">
        <f>INDEX('Trading Input Sheet'!14:14,MATCH(BX$3,'Trading Input Sheet'!$5:$5,0))</f>
        <v>0</v>
      </c>
      <c r="BY20" s="29">
        <f t="shared" ref="BY20:BY27" si="23">BW20*BX20</f>
        <v>0</v>
      </c>
      <c r="BZ20" s="28">
        <f>INDEX('Trading Input Sheet'!13:13,MATCH(BZ$3,'Trading Input Sheet'!$5:$5,0))</f>
        <v>0</v>
      </c>
      <c r="CA20" s="30">
        <f>INDEX('Trading Input Sheet'!14:14,MATCH(CA$3,'Trading Input Sheet'!$5:$5,0))</f>
        <v>0</v>
      </c>
      <c r="CB20" s="29">
        <f t="shared" ref="CB20:CB27" si="24">BZ20*CA20</f>
        <v>0</v>
      </c>
    </row>
    <row r="21" spans="3:80" x14ac:dyDescent="0.25">
      <c r="D21" s="57" t="s">
        <v>240</v>
      </c>
      <c r="E21" s="56"/>
      <c r="F21" s="28">
        <f>INDEX('Trading Input Sheet'!21:21,MATCH(F$3,'Trading Input Sheet'!$5:$5,0))</f>
        <v>0</v>
      </c>
      <c r="G21" s="30">
        <f>INDEX('Trading Input Sheet'!22:22,MATCH(G$3,'Trading Input Sheet'!$5:$5,0))</f>
        <v>0</v>
      </c>
      <c r="H21" s="29">
        <f t="shared" si="0"/>
        <v>0</v>
      </c>
      <c r="I21" s="28">
        <f>INDEX('Trading Input Sheet'!21:21,MATCH(I$3,'Trading Input Sheet'!$5:$5,0))</f>
        <v>0</v>
      </c>
      <c r="J21" s="30">
        <f>INDEX('Trading Input Sheet'!22:22,MATCH(J$3,'Trading Input Sheet'!$5:$5,0))</f>
        <v>0</v>
      </c>
      <c r="K21" s="29">
        <f t="shared" si="1"/>
        <v>0</v>
      </c>
      <c r="L21" s="28">
        <f>INDEX('Trading Input Sheet'!21:21,MATCH(L$3,'Trading Input Sheet'!$5:$5,0))</f>
        <v>0</v>
      </c>
      <c r="M21" s="30">
        <f>INDEX('Trading Input Sheet'!22:22,MATCH(M$3,'Trading Input Sheet'!$5:$5,0))</f>
        <v>0</v>
      </c>
      <c r="N21" s="29">
        <f t="shared" si="2"/>
        <v>0</v>
      </c>
      <c r="O21" s="28">
        <f>INDEX('Trading Input Sheet'!21:21,MATCH(O$3,'Trading Input Sheet'!$5:$5,0))</f>
        <v>0</v>
      </c>
      <c r="P21" s="30">
        <f>INDEX('Trading Input Sheet'!22:22,MATCH(P$3,'Trading Input Sheet'!$5:$5,0))</f>
        <v>0</v>
      </c>
      <c r="Q21" s="29">
        <f t="shared" si="3"/>
        <v>0</v>
      </c>
      <c r="R21" s="28">
        <f>INDEX('Trading Input Sheet'!21:21,MATCH(R$3,'Trading Input Sheet'!$5:$5,0))</f>
        <v>0</v>
      </c>
      <c r="S21" s="30">
        <f>INDEX('Trading Input Sheet'!22:22,MATCH(S$3,'Trading Input Sheet'!$5:$5,0))</f>
        <v>0</v>
      </c>
      <c r="T21" s="29">
        <f t="shared" si="4"/>
        <v>0</v>
      </c>
      <c r="U21" s="28">
        <f>INDEX('Trading Input Sheet'!21:21,MATCH(U$3,'Trading Input Sheet'!$5:$5,0))</f>
        <v>0</v>
      </c>
      <c r="V21" s="30">
        <f>INDEX('Trading Input Sheet'!22:22,MATCH(V$3,'Trading Input Sheet'!$5:$5,0))</f>
        <v>0</v>
      </c>
      <c r="W21" s="29">
        <f t="shared" si="5"/>
        <v>0</v>
      </c>
      <c r="X21" s="28">
        <f>INDEX('Trading Input Sheet'!21:21,MATCH(X$3,'Trading Input Sheet'!$5:$5,0))</f>
        <v>0</v>
      </c>
      <c r="Y21" s="30">
        <f>INDEX('Trading Input Sheet'!22:22,MATCH(Y$3,'Trading Input Sheet'!$5:$5,0))</f>
        <v>0</v>
      </c>
      <c r="Z21" s="29">
        <f t="shared" si="6"/>
        <v>0</v>
      </c>
      <c r="AA21" s="28">
        <f>INDEX('Trading Input Sheet'!21:21,MATCH(AA$3,'Trading Input Sheet'!$5:$5,0))</f>
        <v>0</v>
      </c>
      <c r="AB21" s="30">
        <f>INDEX('Trading Input Sheet'!22:22,MATCH(AB$3,'Trading Input Sheet'!$5:$5,0))</f>
        <v>0</v>
      </c>
      <c r="AC21" s="29">
        <f t="shared" si="7"/>
        <v>0</v>
      </c>
      <c r="AD21" s="28">
        <f>INDEX('Trading Input Sheet'!21:21,MATCH(AD$3,'Trading Input Sheet'!$5:$5,0))</f>
        <v>0</v>
      </c>
      <c r="AE21" s="30">
        <f>INDEX('Trading Input Sheet'!22:22,MATCH(AE$3,'Trading Input Sheet'!$5:$5,0))</f>
        <v>0</v>
      </c>
      <c r="AF21" s="29">
        <f t="shared" si="8"/>
        <v>0</v>
      </c>
      <c r="AG21" s="28">
        <f>INDEX('Trading Input Sheet'!21:21,MATCH(AG$3,'Trading Input Sheet'!$5:$5,0))</f>
        <v>0</v>
      </c>
      <c r="AH21" s="30">
        <f>INDEX('Trading Input Sheet'!22:22,MATCH(AH$3,'Trading Input Sheet'!$5:$5,0))</f>
        <v>0</v>
      </c>
      <c r="AI21" s="29">
        <f t="shared" si="9"/>
        <v>0</v>
      </c>
      <c r="AJ21" s="28">
        <f>INDEX('Trading Input Sheet'!21:21,MATCH(AJ$3,'Trading Input Sheet'!$5:$5,0))</f>
        <v>0</v>
      </c>
      <c r="AK21" s="30">
        <f>INDEX('Trading Input Sheet'!22:22,MATCH(AK$3,'Trading Input Sheet'!$5:$5,0))</f>
        <v>0</v>
      </c>
      <c r="AL21" s="29">
        <f t="shared" si="10"/>
        <v>0</v>
      </c>
      <c r="AM21" s="28">
        <f>INDEX('Trading Input Sheet'!21:21,MATCH(AM$3,'Trading Input Sheet'!$5:$5,0))</f>
        <v>0</v>
      </c>
      <c r="AN21" s="30">
        <f>INDEX('Trading Input Sheet'!22:22,MATCH(AN$3,'Trading Input Sheet'!$5:$5,0))</f>
        <v>0</v>
      </c>
      <c r="AO21" s="29">
        <f t="shared" si="11"/>
        <v>0</v>
      </c>
      <c r="AP21" s="28">
        <f>INDEX('Trading Input Sheet'!21:21,MATCH(AP$3,'Trading Input Sheet'!$5:$5,0))</f>
        <v>0</v>
      </c>
      <c r="AQ21" s="30">
        <f>INDEX('Trading Input Sheet'!22:22,MATCH(AQ$3,'Trading Input Sheet'!$5:$5,0))</f>
        <v>0</v>
      </c>
      <c r="AR21" s="29">
        <f t="shared" si="12"/>
        <v>0</v>
      </c>
      <c r="AS21" s="28">
        <f>INDEX('Trading Input Sheet'!21:21,MATCH(AS$3,'Trading Input Sheet'!$5:$5,0))</f>
        <v>0</v>
      </c>
      <c r="AT21" s="30">
        <f>INDEX('Trading Input Sheet'!22:22,MATCH(AT$3,'Trading Input Sheet'!$5:$5,0))</f>
        <v>0</v>
      </c>
      <c r="AU21" s="29">
        <f t="shared" si="13"/>
        <v>0</v>
      </c>
      <c r="AV21" s="28">
        <f>INDEX('Trading Input Sheet'!21:21,MATCH(AV$3,'Trading Input Sheet'!$5:$5,0))</f>
        <v>0</v>
      </c>
      <c r="AW21" s="30">
        <f>INDEX('Trading Input Sheet'!22:22,MATCH(AW$3,'Trading Input Sheet'!$5:$5,0))</f>
        <v>0</v>
      </c>
      <c r="AX21" s="29">
        <f t="shared" si="14"/>
        <v>0</v>
      </c>
      <c r="AY21" s="28">
        <f>INDEX('Trading Input Sheet'!21:21,MATCH(AY$3,'Trading Input Sheet'!$5:$5,0))</f>
        <v>0</v>
      </c>
      <c r="AZ21" s="30">
        <f>INDEX('Trading Input Sheet'!22:22,MATCH(AZ$3,'Trading Input Sheet'!$5:$5,0))</f>
        <v>0</v>
      </c>
      <c r="BA21" s="29">
        <f t="shared" si="15"/>
        <v>0</v>
      </c>
      <c r="BB21" s="28">
        <f>INDEX('Trading Input Sheet'!21:21,MATCH(BB$3,'Trading Input Sheet'!$5:$5,0))</f>
        <v>0</v>
      </c>
      <c r="BC21" s="30">
        <f>INDEX('Trading Input Sheet'!22:22,MATCH(BC$3,'Trading Input Sheet'!$5:$5,0))</f>
        <v>0</v>
      </c>
      <c r="BD21" s="29">
        <f t="shared" si="16"/>
        <v>0</v>
      </c>
      <c r="BE21" s="28">
        <f>INDEX('Trading Input Sheet'!21:21,MATCH(BE$3,'Trading Input Sheet'!$5:$5,0))</f>
        <v>0</v>
      </c>
      <c r="BF21" s="30">
        <f>INDEX('Trading Input Sheet'!22:22,MATCH(BF$3,'Trading Input Sheet'!$5:$5,0))</f>
        <v>0</v>
      </c>
      <c r="BG21" s="29">
        <f t="shared" si="17"/>
        <v>0</v>
      </c>
      <c r="BH21" s="28">
        <f>INDEX('Trading Input Sheet'!21:21,MATCH(BH$3,'Trading Input Sheet'!$5:$5,0))</f>
        <v>0</v>
      </c>
      <c r="BI21" s="30">
        <f>INDEX('Trading Input Sheet'!22:22,MATCH(BI$3,'Trading Input Sheet'!$5:$5,0))</f>
        <v>0</v>
      </c>
      <c r="BJ21" s="29">
        <f t="shared" si="18"/>
        <v>0</v>
      </c>
      <c r="BK21" s="28">
        <f>INDEX('Trading Input Sheet'!21:21,MATCH(BK$3,'Trading Input Sheet'!$5:$5,0))</f>
        <v>0</v>
      </c>
      <c r="BL21" s="30">
        <f>INDEX('Trading Input Sheet'!22:22,MATCH(BL$3,'Trading Input Sheet'!$5:$5,0))</f>
        <v>0</v>
      </c>
      <c r="BM21" s="29">
        <f t="shared" si="19"/>
        <v>0</v>
      </c>
      <c r="BN21" s="28">
        <f>INDEX('Trading Input Sheet'!21:21,MATCH(BN$3,'Trading Input Sheet'!$5:$5,0))</f>
        <v>0</v>
      </c>
      <c r="BO21" s="30">
        <f>INDEX('Trading Input Sheet'!22:22,MATCH(BO$3,'Trading Input Sheet'!$5:$5,0))</f>
        <v>0</v>
      </c>
      <c r="BP21" s="29">
        <f t="shared" si="20"/>
        <v>0</v>
      </c>
      <c r="BQ21" s="28">
        <f>INDEX('Trading Input Sheet'!21:21,MATCH(BQ$3,'Trading Input Sheet'!$5:$5,0))</f>
        <v>0</v>
      </c>
      <c r="BR21" s="30">
        <f>INDEX('Trading Input Sheet'!22:22,MATCH(BR$3,'Trading Input Sheet'!$5:$5,0))</f>
        <v>0</v>
      </c>
      <c r="BS21" s="29">
        <f t="shared" si="21"/>
        <v>0</v>
      </c>
      <c r="BT21" s="28">
        <f>INDEX('Trading Input Sheet'!21:21,MATCH(BT$3,'Trading Input Sheet'!$5:$5,0))</f>
        <v>0</v>
      </c>
      <c r="BU21" s="30">
        <f>INDEX('Trading Input Sheet'!22:22,MATCH(BU$3,'Trading Input Sheet'!$5:$5,0))</f>
        <v>0</v>
      </c>
      <c r="BV21" s="29">
        <f t="shared" si="22"/>
        <v>0</v>
      </c>
      <c r="BW21" s="28">
        <f>INDEX('Trading Input Sheet'!21:21,MATCH(BW$3,'Trading Input Sheet'!$5:$5,0))</f>
        <v>0</v>
      </c>
      <c r="BX21" s="30">
        <f>INDEX('Trading Input Sheet'!22:22,MATCH(BX$3,'Trading Input Sheet'!$5:$5,0))</f>
        <v>0</v>
      </c>
      <c r="BY21" s="29">
        <f t="shared" si="23"/>
        <v>0</v>
      </c>
      <c r="BZ21" s="28">
        <f>INDEX('Trading Input Sheet'!21:21,MATCH(BZ$3,'Trading Input Sheet'!$5:$5,0))</f>
        <v>0</v>
      </c>
      <c r="CA21" s="30">
        <f>INDEX('Trading Input Sheet'!22:22,MATCH(CA$3,'Trading Input Sheet'!$5:$5,0))</f>
        <v>0</v>
      </c>
      <c r="CB21" s="29">
        <f t="shared" si="24"/>
        <v>0</v>
      </c>
    </row>
    <row r="22" spans="3:80" x14ac:dyDescent="0.25">
      <c r="D22" s="57" t="s">
        <v>2</v>
      </c>
      <c r="E22" s="56">
        <f>'Trading Input Sheet'!D29</f>
        <v>0</v>
      </c>
      <c r="F22" s="28">
        <f>INDEX('Trading Input Sheet'!27:27,MATCH(F$3,'Trading Input Sheet'!$5:$5,0))</f>
        <v>0</v>
      </c>
      <c r="G22" s="30">
        <f>INDEX('Trading Input Sheet'!28:28,MATCH(G$3,'Trading Input Sheet'!$5:$5,0))</f>
        <v>0</v>
      </c>
      <c r="H22" s="29">
        <f>F22*G22</f>
        <v>0</v>
      </c>
      <c r="I22" s="28">
        <f>INDEX('Trading Input Sheet'!27:27,MATCH(I$3,'Trading Input Sheet'!$5:$5,0))</f>
        <v>0</v>
      </c>
      <c r="J22" s="30">
        <f>INDEX('Trading Input Sheet'!28:28,MATCH(J$3,'Trading Input Sheet'!$5:$5,0))</f>
        <v>0</v>
      </c>
      <c r="K22" s="29">
        <f t="shared" si="1"/>
        <v>0</v>
      </c>
      <c r="L22" s="28">
        <f>INDEX('Trading Input Sheet'!27:27,MATCH(L$3,'Trading Input Sheet'!$5:$5,0))</f>
        <v>0</v>
      </c>
      <c r="M22" s="30">
        <f>INDEX('Trading Input Sheet'!28:28,MATCH(M$3,'Trading Input Sheet'!$5:$5,0))</f>
        <v>0</v>
      </c>
      <c r="N22" s="29">
        <f t="shared" si="2"/>
        <v>0</v>
      </c>
      <c r="O22" s="28">
        <f>INDEX('Trading Input Sheet'!27:27,MATCH(O$3,'Trading Input Sheet'!$5:$5,0))</f>
        <v>0</v>
      </c>
      <c r="P22" s="30">
        <f>INDEX('Trading Input Sheet'!28:28,MATCH(P$3,'Trading Input Sheet'!$5:$5,0))</f>
        <v>0</v>
      </c>
      <c r="Q22" s="29">
        <f t="shared" si="3"/>
        <v>0</v>
      </c>
      <c r="R22" s="28">
        <f>INDEX('Trading Input Sheet'!27:27,MATCH(R$3,'Trading Input Sheet'!$5:$5,0))</f>
        <v>0</v>
      </c>
      <c r="S22" s="30">
        <f>INDEX('Trading Input Sheet'!28:28,MATCH(S$3,'Trading Input Sheet'!$5:$5,0))</f>
        <v>0</v>
      </c>
      <c r="T22" s="29">
        <f t="shared" si="4"/>
        <v>0</v>
      </c>
      <c r="U22" s="28">
        <f>INDEX('Trading Input Sheet'!27:27,MATCH(U$3,'Trading Input Sheet'!$5:$5,0))</f>
        <v>0</v>
      </c>
      <c r="V22" s="30">
        <f>INDEX('Trading Input Sheet'!28:28,MATCH(V$3,'Trading Input Sheet'!$5:$5,0))</f>
        <v>0</v>
      </c>
      <c r="W22" s="29">
        <f t="shared" si="5"/>
        <v>0</v>
      </c>
      <c r="X22" s="28">
        <f>INDEX('Trading Input Sheet'!27:27,MATCH(X$3,'Trading Input Sheet'!$5:$5,0))</f>
        <v>0</v>
      </c>
      <c r="Y22" s="30">
        <f>INDEX('Trading Input Sheet'!28:28,MATCH(Y$3,'Trading Input Sheet'!$5:$5,0))</f>
        <v>0</v>
      </c>
      <c r="Z22" s="29">
        <f t="shared" si="6"/>
        <v>0</v>
      </c>
      <c r="AA22" s="28">
        <f>INDEX('Trading Input Sheet'!27:27,MATCH(AA$3,'Trading Input Sheet'!$5:$5,0))</f>
        <v>0</v>
      </c>
      <c r="AB22" s="30">
        <f>INDEX('Trading Input Sheet'!28:28,MATCH(AB$3,'Trading Input Sheet'!$5:$5,0))</f>
        <v>0</v>
      </c>
      <c r="AC22" s="29">
        <f t="shared" si="7"/>
        <v>0</v>
      </c>
      <c r="AD22" s="28">
        <f>INDEX('Trading Input Sheet'!27:27,MATCH(AD$3,'Trading Input Sheet'!$5:$5,0))</f>
        <v>0</v>
      </c>
      <c r="AE22" s="30">
        <f>INDEX('Trading Input Sheet'!28:28,MATCH(AE$3,'Trading Input Sheet'!$5:$5,0))</f>
        <v>0</v>
      </c>
      <c r="AF22" s="29">
        <f t="shared" si="8"/>
        <v>0</v>
      </c>
      <c r="AG22" s="28">
        <f>INDEX('Trading Input Sheet'!27:27,MATCH(AG$3,'Trading Input Sheet'!$5:$5,0))</f>
        <v>0</v>
      </c>
      <c r="AH22" s="30">
        <f>INDEX('Trading Input Sheet'!28:28,MATCH(AH$3,'Trading Input Sheet'!$5:$5,0))</f>
        <v>0</v>
      </c>
      <c r="AI22" s="29">
        <f t="shared" si="9"/>
        <v>0</v>
      </c>
      <c r="AJ22" s="28">
        <f>INDEX('Trading Input Sheet'!27:27,MATCH(AJ$3,'Trading Input Sheet'!$5:$5,0))</f>
        <v>0</v>
      </c>
      <c r="AK22" s="30">
        <f>INDEX('Trading Input Sheet'!28:28,MATCH(AK$3,'Trading Input Sheet'!$5:$5,0))</f>
        <v>0</v>
      </c>
      <c r="AL22" s="29">
        <f t="shared" si="10"/>
        <v>0</v>
      </c>
      <c r="AM22" s="28">
        <f>INDEX('Trading Input Sheet'!27:27,MATCH(AM$3,'Trading Input Sheet'!$5:$5,0))</f>
        <v>0</v>
      </c>
      <c r="AN22" s="30">
        <f>INDEX('Trading Input Sheet'!28:28,MATCH(AN$3,'Trading Input Sheet'!$5:$5,0))</f>
        <v>0</v>
      </c>
      <c r="AO22" s="29">
        <f t="shared" si="11"/>
        <v>0</v>
      </c>
      <c r="AP22" s="28">
        <f>INDEX('Trading Input Sheet'!27:27,MATCH(AP$3,'Trading Input Sheet'!$5:$5,0))</f>
        <v>0</v>
      </c>
      <c r="AQ22" s="30">
        <f>INDEX('Trading Input Sheet'!28:28,MATCH(AQ$3,'Trading Input Sheet'!$5:$5,0))</f>
        <v>0</v>
      </c>
      <c r="AR22" s="29">
        <f t="shared" si="12"/>
        <v>0</v>
      </c>
      <c r="AS22" s="28">
        <f>INDEX('Trading Input Sheet'!27:27,MATCH(AS$3,'Trading Input Sheet'!$5:$5,0))</f>
        <v>0</v>
      </c>
      <c r="AT22" s="30">
        <f>INDEX('Trading Input Sheet'!28:28,MATCH(AT$3,'Trading Input Sheet'!$5:$5,0))</f>
        <v>0</v>
      </c>
      <c r="AU22" s="29">
        <f t="shared" si="13"/>
        <v>0</v>
      </c>
      <c r="AV22" s="28">
        <f>INDEX('Trading Input Sheet'!27:27,MATCH(AV$3,'Trading Input Sheet'!$5:$5,0))</f>
        <v>0</v>
      </c>
      <c r="AW22" s="30">
        <f>INDEX('Trading Input Sheet'!28:28,MATCH(AW$3,'Trading Input Sheet'!$5:$5,0))</f>
        <v>0</v>
      </c>
      <c r="AX22" s="29">
        <f t="shared" si="14"/>
        <v>0</v>
      </c>
      <c r="AY22" s="28">
        <f>INDEX('Trading Input Sheet'!27:27,MATCH(AY$3,'Trading Input Sheet'!$5:$5,0))</f>
        <v>0</v>
      </c>
      <c r="AZ22" s="30">
        <f>INDEX('Trading Input Sheet'!28:28,MATCH(AZ$3,'Trading Input Sheet'!$5:$5,0))</f>
        <v>0</v>
      </c>
      <c r="BA22" s="29">
        <f t="shared" si="15"/>
        <v>0</v>
      </c>
      <c r="BB22" s="28">
        <f>INDEX('Trading Input Sheet'!27:27,MATCH(BB$3,'Trading Input Sheet'!$5:$5,0))</f>
        <v>0</v>
      </c>
      <c r="BC22" s="30">
        <f>INDEX('Trading Input Sheet'!28:28,MATCH(BC$3,'Trading Input Sheet'!$5:$5,0))</f>
        <v>0</v>
      </c>
      <c r="BD22" s="29">
        <f t="shared" si="16"/>
        <v>0</v>
      </c>
      <c r="BE22" s="28">
        <f>INDEX('Trading Input Sheet'!27:27,MATCH(BE$3,'Trading Input Sheet'!$5:$5,0))</f>
        <v>0</v>
      </c>
      <c r="BF22" s="30">
        <f>INDEX('Trading Input Sheet'!28:28,MATCH(BF$3,'Trading Input Sheet'!$5:$5,0))</f>
        <v>0</v>
      </c>
      <c r="BG22" s="29">
        <f t="shared" si="17"/>
        <v>0</v>
      </c>
      <c r="BH22" s="28">
        <f>INDEX('Trading Input Sheet'!27:27,MATCH(BH$3,'Trading Input Sheet'!$5:$5,0))</f>
        <v>0</v>
      </c>
      <c r="BI22" s="30">
        <f>INDEX('Trading Input Sheet'!28:28,MATCH(BI$3,'Trading Input Sheet'!$5:$5,0))</f>
        <v>0</v>
      </c>
      <c r="BJ22" s="29">
        <f t="shared" si="18"/>
        <v>0</v>
      </c>
      <c r="BK22" s="28">
        <f>INDEX('Trading Input Sheet'!27:27,MATCH(BK$3,'Trading Input Sheet'!$5:$5,0))</f>
        <v>0</v>
      </c>
      <c r="BL22" s="30">
        <f>INDEX('Trading Input Sheet'!28:28,MATCH(BL$3,'Trading Input Sheet'!$5:$5,0))</f>
        <v>0</v>
      </c>
      <c r="BM22" s="29">
        <f t="shared" si="19"/>
        <v>0</v>
      </c>
      <c r="BN22" s="28">
        <f>INDEX('Trading Input Sheet'!27:27,MATCH(BN$3,'Trading Input Sheet'!$5:$5,0))</f>
        <v>0</v>
      </c>
      <c r="BO22" s="30">
        <f>INDEX('Trading Input Sheet'!28:28,MATCH(BO$3,'Trading Input Sheet'!$5:$5,0))</f>
        <v>0</v>
      </c>
      <c r="BP22" s="29">
        <f t="shared" si="20"/>
        <v>0</v>
      </c>
      <c r="BQ22" s="28">
        <f>INDEX('Trading Input Sheet'!27:27,MATCH(BQ$3,'Trading Input Sheet'!$5:$5,0))</f>
        <v>0</v>
      </c>
      <c r="BR22" s="30">
        <f>INDEX('Trading Input Sheet'!28:28,MATCH(BR$3,'Trading Input Sheet'!$5:$5,0))</f>
        <v>0</v>
      </c>
      <c r="BS22" s="29">
        <f t="shared" si="21"/>
        <v>0</v>
      </c>
      <c r="BT22" s="28">
        <f>INDEX('Trading Input Sheet'!27:27,MATCH(BT$3,'Trading Input Sheet'!$5:$5,0))</f>
        <v>0</v>
      </c>
      <c r="BU22" s="30">
        <f>INDEX('Trading Input Sheet'!28:28,MATCH(BU$3,'Trading Input Sheet'!$5:$5,0))</f>
        <v>0</v>
      </c>
      <c r="BV22" s="29">
        <f t="shared" si="22"/>
        <v>0</v>
      </c>
      <c r="BW22" s="28">
        <f>INDEX('Trading Input Sheet'!27:27,MATCH(BW$3,'Trading Input Sheet'!$5:$5,0))</f>
        <v>0</v>
      </c>
      <c r="BX22" s="30">
        <f>INDEX('Trading Input Sheet'!28:28,MATCH(BX$3,'Trading Input Sheet'!$5:$5,0))</f>
        <v>0</v>
      </c>
      <c r="BY22" s="29">
        <f t="shared" si="23"/>
        <v>0</v>
      </c>
      <c r="BZ22" s="28">
        <f>INDEX('Trading Input Sheet'!27:27,MATCH(BZ$3,'Trading Input Sheet'!$5:$5,0))</f>
        <v>0</v>
      </c>
      <c r="CA22" s="30">
        <f>INDEX('Trading Input Sheet'!28:28,MATCH(CA$3,'Trading Input Sheet'!$5:$5,0))</f>
        <v>0</v>
      </c>
      <c r="CB22" s="29">
        <f t="shared" si="24"/>
        <v>0</v>
      </c>
    </row>
    <row r="23" spans="3:80" x14ac:dyDescent="0.25">
      <c r="D23" s="57" t="s">
        <v>3</v>
      </c>
      <c r="E23" s="56"/>
      <c r="F23" s="28">
        <f>INDEX('Trading Input Sheet'!33:33,MATCH(F$3,'Trading Input Sheet'!$5:$5,0))</f>
        <v>0</v>
      </c>
      <c r="G23" s="30">
        <f>INDEX('Trading Input Sheet'!34:34,MATCH(G$3,'Trading Input Sheet'!$5:$5,0))</f>
        <v>0</v>
      </c>
      <c r="H23" s="29">
        <f t="shared" ref="H23:H27" si="25">F23*G23</f>
        <v>0</v>
      </c>
      <c r="I23" s="28">
        <f>INDEX('Trading Input Sheet'!33:33,MATCH(I$3,'Trading Input Sheet'!$5:$5,0))</f>
        <v>0</v>
      </c>
      <c r="J23" s="30">
        <f>INDEX('Trading Input Sheet'!34:34,MATCH(J$3,'Trading Input Sheet'!$5:$5,0))</f>
        <v>0</v>
      </c>
      <c r="K23" s="29">
        <f t="shared" si="1"/>
        <v>0</v>
      </c>
      <c r="L23" s="28">
        <f>INDEX('Trading Input Sheet'!33:33,MATCH(L$3,'Trading Input Sheet'!$5:$5,0))</f>
        <v>0</v>
      </c>
      <c r="M23" s="30">
        <f>INDEX('Trading Input Sheet'!34:34,MATCH(M$3,'Trading Input Sheet'!$5:$5,0))</f>
        <v>0</v>
      </c>
      <c r="N23" s="29">
        <f t="shared" si="2"/>
        <v>0</v>
      </c>
      <c r="O23" s="28">
        <f>INDEX('Trading Input Sheet'!33:33,MATCH(O$3,'Trading Input Sheet'!$5:$5,0))</f>
        <v>0</v>
      </c>
      <c r="P23" s="30">
        <f>INDEX('Trading Input Sheet'!34:34,MATCH(P$3,'Trading Input Sheet'!$5:$5,0))</f>
        <v>0</v>
      </c>
      <c r="Q23" s="29">
        <f t="shared" si="3"/>
        <v>0</v>
      </c>
      <c r="R23" s="28">
        <f>INDEX('Trading Input Sheet'!33:33,MATCH(R$3,'Trading Input Sheet'!$5:$5,0))</f>
        <v>0</v>
      </c>
      <c r="S23" s="30">
        <f>INDEX('Trading Input Sheet'!34:34,MATCH(S$3,'Trading Input Sheet'!$5:$5,0))</f>
        <v>0</v>
      </c>
      <c r="T23" s="29">
        <f t="shared" si="4"/>
        <v>0</v>
      </c>
      <c r="U23" s="28">
        <f>INDEX('Trading Input Sheet'!33:33,MATCH(U$3,'Trading Input Sheet'!$5:$5,0))</f>
        <v>0</v>
      </c>
      <c r="V23" s="30">
        <f>INDEX('Trading Input Sheet'!34:34,MATCH(V$3,'Trading Input Sheet'!$5:$5,0))</f>
        <v>0</v>
      </c>
      <c r="W23" s="29">
        <f t="shared" si="5"/>
        <v>0</v>
      </c>
      <c r="X23" s="28">
        <f>INDEX('Trading Input Sheet'!33:33,MATCH(X$3,'Trading Input Sheet'!$5:$5,0))</f>
        <v>0</v>
      </c>
      <c r="Y23" s="30">
        <f>INDEX('Trading Input Sheet'!34:34,MATCH(Y$3,'Trading Input Sheet'!$5:$5,0))</f>
        <v>0</v>
      </c>
      <c r="Z23" s="29">
        <f t="shared" si="6"/>
        <v>0</v>
      </c>
      <c r="AA23" s="28">
        <f>INDEX('Trading Input Sheet'!33:33,MATCH(AA$3,'Trading Input Sheet'!$5:$5,0))</f>
        <v>0</v>
      </c>
      <c r="AB23" s="30">
        <f>INDEX('Trading Input Sheet'!34:34,MATCH(AB$3,'Trading Input Sheet'!$5:$5,0))</f>
        <v>0</v>
      </c>
      <c r="AC23" s="29">
        <f t="shared" si="7"/>
        <v>0</v>
      </c>
      <c r="AD23" s="28">
        <f>INDEX('Trading Input Sheet'!33:33,MATCH(AD$3,'Trading Input Sheet'!$5:$5,0))</f>
        <v>0</v>
      </c>
      <c r="AE23" s="30">
        <f>INDEX('Trading Input Sheet'!34:34,MATCH(AE$3,'Trading Input Sheet'!$5:$5,0))</f>
        <v>0</v>
      </c>
      <c r="AF23" s="29">
        <f t="shared" si="8"/>
        <v>0</v>
      </c>
      <c r="AG23" s="28">
        <f>INDEX('Trading Input Sheet'!33:33,MATCH(AG$3,'Trading Input Sheet'!$5:$5,0))</f>
        <v>0</v>
      </c>
      <c r="AH23" s="30">
        <f>INDEX('Trading Input Sheet'!34:34,MATCH(AH$3,'Trading Input Sheet'!$5:$5,0))</f>
        <v>0</v>
      </c>
      <c r="AI23" s="29">
        <f t="shared" si="9"/>
        <v>0</v>
      </c>
      <c r="AJ23" s="28">
        <f>INDEX('Trading Input Sheet'!33:33,MATCH(AJ$3,'Trading Input Sheet'!$5:$5,0))</f>
        <v>0</v>
      </c>
      <c r="AK23" s="30">
        <f>INDEX('Trading Input Sheet'!34:34,MATCH(AK$3,'Trading Input Sheet'!$5:$5,0))</f>
        <v>0</v>
      </c>
      <c r="AL23" s="29">
        <f t="shared" si="10"/>
        <v>0</v>
      </c>
      <c r="AM23" s="28">
        <f>INDEX('Trading Input Sheet'!33:33,MATCH(AM$3,'Trading Input Sheet'!$5:$5,0))</f>
        <v>0</v>
      </c>
      <c r="AN23" s="30">
        <f>INDEX('Trading Input Sheet'!34:34,MATCH(AN$3,'Trading Input Sheet'!$5:$5,0))</f>
        <v>0</v>
      </c>
      <c r="AO23" s="29">
        <f t="shared" si="11"/>
        <v>0</v>
      </c>
      <c r="AP23" s="28">
        <f>INDEX('Trading Input Sheet'!33:33,MATCH(AP$3,'Trading Input Sheet'!$5:$5,0))</f>
        <v>0</v>
      </c>
      <c r="AQ23" s="30">
        <f>INDEX('Trading Input Sheet'!34:34,MATCH(AQ$3,'Trading Input Sheet'!$5:$5,0))</f>
        <v>0</v>
      </c>
      <c r="AR23" s="29">
        <f t="shared" si="12"/>
        <v>0</v>
      </c>
      <c r="AS23" s="28">
        <f>INDEX('Trading Input Sheet'!33:33,MATCH(AS$3,'Trading Input Sheet'!$5:$5,0))</f>
        <v>0</v>
      </c>
      <c r="AT23" s="30">
        <f>INDEX('Trading Input Sheet'!34:34,MATCH(AT$3,'Trading Input Sheet'!$5:$5,0))</f>
        <v>0</v>
      </c>
      <c r="AU23" s="29">
        <f t="shared" si="13"/>
        <v>0</v>
      </c>
      <c r="AV23" s="28">
        <f>INDEX('Trading Input Sheet'!33:33,MATCH(AV$3,'Trading Input Sheet'!$5:$5,0))</f>
        <v>0</v>
      </c>
      <c r="AW23" s="30">
        <f>INDEX('Trading Input Sheet'!34:34,MATCH(AW$3,'Trading Input Sheet'!$5:$5,0))</f>
        <v>0</v>
      </c>
      <c r="AX23" s="29">
        <f t="shared" si="14"/>
        <v>0</v>
      </c>
      <c r="AY23" s="28">
        <f>INDEX('Trading Input Sheet'!33:33,MATCH(AY$3,'Trading Input Sheet'!$5:$5,0))</f>
        <v>0</v>
      </c>
      <c r="AZ23" s="30">
        <f>INDEX('Trading Input Sheet'!34:34,MATCH(AZ$3,'Trading Input Sheet'!$5:$5,0))</f>
        <v>0</v>
      </c>
      <c r="BA23" s="29">
        <f t="shared" si="15"/>
        <v>0</v>
      </c>
      <c r="BB23" s="28">
        <f>INDEX('Trading Input Sheet'!33:33,MATCH(BB$3,'Trading Input Sheet'!$5:$5,0))</f>
        <v>0</v>
      </c>
      <c r="BC23" s="30">
        <f>INDEX('Trading Input Sheet'!34:34,MATCH(BC$3,'Trading Input Sheet'!$5:$5,0))</f>
        <v>0</v>
      </c>
      <c r="BD23" s="29">
        <f t="shared" si="16"/>
        <v>0</v>
      </c>
      <c r="BE23" s="28">
        <f>INDEX('Trading Input Sheet'!33:33,MATCH(BE$3,'Trading Input Sheet'!$5:$5,0))</f>
        <v>0</v>
      </c>
      <c r="BF23" s="30">
        <f>INDEX('Trading Input Sheet'!34:34,MATCH(BF$3,'Trading Input Sheet'!$5:$5,0))</f>
        <v>0</v>
      </c>
      <c r="BG23" s="29">
        <f t="shared" si="17"/>
        <v>0</v>
      </c>
      <c r="BH23" s="28">
        <f>INDEX('Trading Input Sheet'!33:33,MATCH(BH$3,'Trading Input Sheet'!$5:$5,0))</f>
        <v>0</v>
      </c>
      <c r="BI23" s="30">
        <f>INDEX('Trading Input Sheet'!34:34,MATCH(BI$3,'Trading Input Sheet'!$5:$5,0))</f>
        <v>0</v>
      </c>
      <c r="BJ23" s="29">
        <f t="shared" si="18"/>
        <v>0</v>
      </c>
      <c r="BK23" s="28">
        <f>INDEX('Trading Input Sheet'!33:33,MATCH(BK$3,'Trading Input Sheet'!$5:$5,0))</f>
        <v>0</v>
      </c>
      <c r="BL23" s="30">
        <f>INDEX('Trading Input Sheet'!34:34,MATCH(BL$3,'Trading Input Sheet'!$5:$5,0))</f>
        <v>0</v>
      </c>
      <c r="BM23" s="29">
        <f t="shared" si="19"/>
        <v>0</v>
      </c>
      <c r="BN23" s="28">
        <f>INDEX('Trading Input Sheet'!33:33,MATCH(BN$3,'Trading Input Sheet'!$5:$5,0))</f>
        <v>0</v>
      </c>
      <c r="BO23" s="30">
        <f>INDEX('Trading Input Sheet'!34:34,MATCH(BO$3,'Trading Input Sheet'!$5:$5,0))</f>
        <v>0</v>
      </c>
      <c r="BP23" s="29">
        <f t="shared" si="20"/>
        <v>0</v>
      </c>
      <c r="BQ23" s="28">
        <f>INDEX('Trading Input Sheet'!33:33,MATCH(BQ$3,'Trading Input Sheet'!$5:$5,0))</f>
        <v>0</v>
      </c>
      <c r="BR23" s="30">
        <f>INDEX('Trading Input Sheet'!34:34,MATCH(BR$3,'Trading Input Sheet'!$5:$5,0))</f>
        <v>0</v>
      </c>
      <c r="BS23" s="29">
        <f t="shared" si="21"/>
        <v>0</v>
      </c>
      <c r="BT23" s="28">
        <f>INDEX('Trading Input Sheet'!33:33,MATCH(BT$3,'Trading Input Sheet'!$5:$5,0))</f>
        <v>0</v>
      </c>
      <c r="BU23" s="30">
        <f>INDEX('Trading Input Sheet'!34:34,MATCH(BU$3,'Trading Input Sheet'!$5:$5,0))</f>
        <v>0</v>
      </c>
      <c r="BV23" s="29">
        <f t="shared" si="22"/>
        <v>0</v>
      </c>
      <c r="BW23" s="28">
        <f>INDEX('Trading Input Sheet'!33:33,MATCH(BW$3,'Trading Input Sheet'!$5:$5,0))</f>
        <v>0</v>
      </c>
      <c r="BX23" s="30">
        <f>INDEX('Trading Input Sheet'!34:34,MATCH(BX$3,'Trading Input Sheet'!$5:$5,0))</f>
        <v>0</v>
      </c>
      <c r="BY23" s="29">
        <f t="shared" si="23"/>
        <v>0</v>
      </c>
      <c r="BZ23" s="28">
        <f>INDEX('Trading Input Sheet'!33:33,MATCH(BZ$3,'Trading Input Sheet'!$5:$5,0))</f>
        <v>0</v>
      </c>
      <c r="CA23" s="30">
        <f>INDEX('Trading Input Sheet'!34:34,MATCH(CA$3,'Trading Input Sheet'!$5:$5,0))</f>
        <v>0</v>
      </c>
      <c r="CB23" s="29">
        <f t="shared" si="24"/>
        <v>0</v>
      </c>
    </row>
    <row r="24" spans="3:80" x14ac:dyDescent="0.25">
      <c r="D24" s="57" t="s">
        <v>215</v>
      </c>
      <c r="E24" s="56"/>
      <c r="F24" s="28">
        <f>INDEX('Trading Input Sheet'!39:39,MATCH(F$3,'Trading Input Sheet'!$5:$5,0))</f>
        <v>0</v>
      </c>
      <c r="G24" s="30">
        <f>INDEX('Trading Input Sheet'!40:40,MATCH(G$3,'Trading Input Sheet'!$5:$5,0))</f>
        <v>0</v>
      </c>
      <c r="H24" s="29">
        <f t="shared" si="25"/>
        <v>0</v>
      </c>
      <c r="I24" s="28">
        <f>INDEX('Trading Input Sheet'!39:39,MATCH(I$3,'Trading Input Sheet'!$5:$5,0))</f>
        <v>0</v>
      </c>
      <c r="J24" s="30">
        <f>INDEX('Trading Input Sheet'!40:40,MATCH(J$3,'Trading Input Sheet'!$5:$5,0))</f>
        <v>0</v>
      </c>
      <c r="K24" s="29">
        <f t="shared" si="1"/>
        <v>0</v>
      </c>
      <c r="L24" s="28">
        <f>INDEX('Trading Input Sheet'!39:39,MATCH(L$3,'Trading Input Sheet'!$5:$5,0))</f>
        <v>0</v>
      </c>
      <c r="M24" s="30">
        <f>INDEX('Trading Input Sheet'!40:40,MATCH(M$3,'Trading Input Sheet'!$5:$5,0))</f>
        <v>0</v>
      </c>
      <c r="N24" s="29">
        <f t="shared" si="2"/>
        <v>0</v>
      </c>
      <c r="O24" s="28">
        <f>INDEX('Trading Input Sheet'!39:39,MATCH(O$3,'Trading Input Sheet'!$5:$5,0))</f>
        <v>0</v>
      </c>
      <c r="P24" s="30">
        <f>INDEX('Trading Input Sheet'!40:40,MATCH(P$3,'Trading Input Sheet'!$5:$5,0))</f>
        <v>0</v>
      </c>
      <c r="Q24" s="29">
        <f t="shared" si="3"/>
        <v>0</v>
      </c>
      <c r="R24" s="28">
        <f>INDEX('Trading Input Sheet'!39:39,MATCH(R$3,'Trading Input Sheet'!$5:$5,0))</f>
        <v>0</v>
      </c>
      <c r="S24" s="30">
        <f>INDEX('Trading Input Sheet'!40:40,MATCH(S$3,'Trading Input Sheet'!$5:$5,0))</f>
        <v>0</v>
      </c>
      <c r="T24" s="29">
        <f t="shared" si="4"/>
        <v>0</v>
      </c>
      <c r="U24" s="28">
        <f>INDEX('Trading Input Sheet'!39:39,MATCH(U$3,'Trading Input Sheet'!$5:$5,0))</f>
        <v>0</v>
      </c>
      <c r="V24" s="30">
        <f>INDEX('Trading Input Sheet'!40:40,MATCH(V$3,'Trading Input Sheet'!$5:$5,0))</f>
        <v>0</v>
      </c>
      <c r="W24" s="29">
        <f t="shared" si="5"/>
        <v>0</v>
      </c>
      <c r="X24" s="28">
        <f>INDEX('Trading Input Sheet'!39:39,MATCH(X$3,'Trading Input Sheet'!$5:$5,0))</f>
        <v>0</v>
      </c>
      <c r="Y24" s="30">
        <f>INDEX('Trading Input Sheet'!40:40,MATCH(Y$3,'Trading Input Sheet'!$5:$5,0))</f>
        <v>0</v>
      </c>
      <c r="Z24" s="29">
        <f t="shared" si="6"/>
        <v>0</v>
      </c>
      <c r="AA24" s="28">
        <f>INDEX('Trading Input Sheet'!39:39,MATCH(AA$3,'Trading Input Sheet'!$5:$5,0))</f>
        <v>0</v>
      </c>
      <c r="AB24" s="30">
        <f>INDEX('Trading Input Sheet'!40:40,MATCH(AB$3,'Trading Input Sheet'!$5:$5,0))</f>
        <v>0</v>
      </c>
      <c r="AC24" s="29">
        <f t="shared" si="7"/>
        <v>0</v>
      </c>
      <c r="AD24" s="28">
        <f>INDEX('Trading Input Sheet'!39:39,MATCH(AD$3,'Trading Input Sheet'!$5:$5,0))</f>
        <v>0</v>
      </c>
      <c r="AE24" s="30">
        <f>INDEX('Trading Input Sheet'!40:40,MATCH(AE$3,'Trading Input Sheet'!$5:$5,0))</f>
        <v>0</v>
      </c>
      <c r="AF24" s="29">
        <f t="shared" si="8"/>
        <v>0</v>
      </c>
      <c r="AG24" s="28">
        <f>INDEX('Trading Input Sheet'!39:39,MATCH(AG$3,'Trading Input Sheet'!$5:$5,0))</f>
        <v>0</v>
      </c>
      <c r="AH24" s="30">
        <f>INDEX('Trading Input Sheet'!40:40,MATCH(AH$3,'Trading Input Sheet'!$5:$5,0))</f>
        <v>0</v>
      </c>
      <c r="AI24" s="29">
        <f t="shared" si="9"/>
        <v>0</v>
      </c>
      <c r="AJ24" s="28">
        <f>INDEX('Trading Input Sheet'!39:39,MATCH(AJ$3,'Trading Input Sheet'!$5:$5,0))</f>
        <v>0</v>
      </c>
      <c r="AK24" s="30">
        <f>INDEX('Trading Input Sheet'!40:40,MATCH(AK$3,'Trading Input Sheet'!$5:$5,0))</f>
        <v>0</v>
      </c>
      <c r="AL24" s="29">
        <f t="shared" si="10"/>
        <v>0</v>
      </c>
      <c r="AM24" s="28">
        <f>INDEX('Trading Input Sheet'!39:39,MATCH(AM$3,'Trading Input Sheet'!$5:$5,0))</f>
        <v>0</v>
      </c>
      <c r="AN24" s="30">
        <f>INDEX('Trading Input Sheet'!40:40,MATCH(AN$3,'Trading Input Sheet'!$5:$5,0))</f>
        <v>0</v>
      </c>
      <c r="AO24" s="29">
        <f t="shared" si="11"/>
        <v>0</v>
      </c>
      <c r="AP24" s="28">
        <f>INDEX('Trading Input Sheet'!39:39,MATCH(AP$3,'Trading Input Sheet'!$5:$5,0))</f>
        <v>0</v>
      </c>
      <c r="AQ24" s="30">
        <f>INDEX('Trading Input Sheet'!40:40,MATCH(AQ$3,'Trading Input Sheet'!$5:$5,0))</f>
        <v>0</v>
      </c>
      <c r="AR24" s="29">
        <f t="shared" si="12"/>
        <v>0</v>
      </c>
      <c r="AS24" s="28">
        <f>INDEX('Trading Input Sheet'!39:39,MATCH(AS$3,'Trading Input Sheet'!$5:$5,0))</f>
        <v>0</v>
      </c>
      <c r="AT24" s="30">
        <f>INDEX('Trading Input Sheet'!40:40,MATCH(AT$3,'Trading Input Sheet'!$5:$5,0))</f>
        <v>0</v>
      </c>
      <c r="AU24" s="29">
        <f t="shared" si="13"/>
        <v>0</v>
      </c>
      <c r="AV24" s="28">
        <f>INDEX('Trading Input Sheet'!39:39,MATCH(AV$3,'Trading Input Sheet'!$5:$5,0))</f>
        <v>0</v>
      </c>
      <c r="AW24" s="30">
        <f>INDEX('Trading Input Sheet'!40:40,MATCH(AW$3,'Trading Input Sheet'!$5:$5,0))</f>
        <v>0</v>
      </c>
      <c r="AX24" s="29">
        <f t="shared" si="14"/>
        <v>0</v>
      </c>
      <c r="AY24" s="28">
        <f>INDEX('Trading Input Sheet'!39:39,MATCH(AY$3,'Trading Input Sheet'!$5:$5,0))</f>
        <v>0</v>
      </c>
      <c r="AZ24" s="30">
        <f>INDEX('Trading Input Sheet'!40:40,MATCH(AZ$3,'Trading Input Sheet'!$5:$5,0))</f>
        <v>0</v>
      </c>
      <c r="BA24" s="29">
        <f t="shared" si="15"/>
        <v>0</v>
      </c>
      <c r="BB24" s="28">
        <f>INDEX('Trading Input Sheet'!39:39,MATCH(BB$3,'Trading Input Sheet'!$5:$5,0))</f>
        <v>0</v>
      </c>
      <c r="BC24" s="30">
        <f>INDEX('Trading Input Sheet'!40:40,MATCH(BC$3,'Trading Input Sheet'!$5:$5,0))</f>
        <v>0</v>
      </c>
      <c r="BD24" s="29">
        <f t="shared" si="16"/>
        <v>0</v>
      </c>
      <c r="BE24" s="28">
        <f>INDEX('Trading Input Sheet'!39:39,MATCH(BE$3,'Trading Input Sheet'!$5:$5,0))</f>
        <v>0</v>
      </c>
      <c r="BF24" s="30">
        <f>INDEX('Trading Input Sheet'!40:40,MATCH(BF$3,'Trading Input Sheet'!$5:$5,0))</f>
        <v>0</v>
      </c>
      <c r="BG24" s="29">
        <f t="shared" si="17"/>
        <v>0</v>
      </c>
      <c r="BH24" s="28">
        <f>INDEX('Trading Input Sheet'!39:39,MATCH(BH$3,'Trading Input Sheet'!$5:$5,0))</f>
        <v>0</v>
      </c>
      <c r="BI24" s="30">
        <f>INDEX('Trading Input Sheet'!40:40,MATCH(BI$3,'Trading Input Sheet'!$5:$5,0))</f>
        <v>0</v>
      </c>
      <c r="BJ24" s="29">
        <f t="shared" si="18"/>
        <v>0</v>
      </c>
      <c r="BK24" s="28">
        <f>INDEX('Trading Input Sheet'!39:39,MATCH(BK$3,'Trading Input Sheet'!$5:$5,0))</f>
        <v>0</v>
      </c>
      <c r="BL24" s="30">
        <f>INDEX('Trading Input Sheet'!40:40,MATCH(BL$3,'Trading Input Sheet'!$5:$5,0))</f>
        <v>0</v>
      </c>
      <c r="BM24" s="29">
        <f t="shared" si="19"/>
        <v>0</v>
      </c>
      <c r="BN24" s="28">
        <f>INDEX('Trading Input Sheet'!39:39,MATCH(BN$3,'Trading Input Sheet'!$5:$5,0))</f>
        <v>0</v>
      </c>
      <c r="BO24" s="30">
        <f>INDEX('Trading Input Sheet'!40:40,MATCH(BO$3,'Trading Input Sheet'!$5:$5,0))</f>
        <v>0</v>
      </c>
      <c r="BP24" s="29">
        <f t="shared" si="20"/>
        <v>0</v>
      </c>
      <c r="BQ24" s="28">
        <f>INDEX('Trading Input Sheet'!39:39,MATCH(BQ$3,'Trading Input Sheet'!$5:$5,0))</f>
        <v>0</v>
      </c>
      <c r="BR24" s="30">
        <f>INDEX('Trading Input Sheet'!40:40,MATCH(BR$3,'Trading Input Sheet'!$5:$5,0))</f>
        <v>0</v>
      </c>
      <c r="BS24" s="29">
        <f t="shared" si="21"/>
        <v>0</v>
      </c>
      <c r="BT24" s="28">
        <f>INDEX('Trading Input Sheet'!39:39,MATCH(BT$3,'Trading Input Sheet'!$5:$5,0))</f>
        <v>0</v>
      </c>
      <c r="BU24" s="30">
        <f>INDEX('Trading Input Sheet'!40:40,MATCH(BU$3,'Trading Input Sheet'!$5:$5,0))</f>
        <v>0</v>
      </c>
      <c r="BV24" s="29">
        <f t="shared" si="22"/>
        <v>0</v>
      </c>
      <c r="BW24" s="28">
        <f>INDEX('Trading Input Sheet'!39:39,MATCH(BW$3,'Trading Input Sheet'!$5:$5,0))</f>
        <v>0</v>
      </c>
      <c r="BX24" s="30">
        <f>INDEX('Trading Input Sheet'!40:40,MATCH(BX$3,'Trading Input Sheet'!$5:$5,0))</f>
        <v>0</v>
      </c>
      <c r="BY24" s="29">
        <f t="shared" si="23"/>
        <v>0</v>
      </c>
      <c r="BZ24" s="28">
        <f>INDEX('Trading Input Sheet'!39:39,MATCH(BZ$3,'Trading Input Sheet'!$5:$5,0))</f>
        <v>0</v>
      </c>
      <c r="CA24" s="30">
        <f>INDEX('Trading Input Sheet'!40:40,MATCH(CA$3,'Trading Input Sheet'!$5:$5,0))</f>
        <v>0</v>
      </c>
      <c r="CB24" s="29">
        <f t="shared" si="24"/>
        <v>0</v>
      </c>
    </row>
    <row r="25" spans="3:80" x14ac:dyDescent="0.25">
      <c r="D25" s="57" t="s">
        <v>79</v>
      </c>
      <c r="E25" s="56"/>
      <c r="F25" s="28">
        <f>INDEX('Trading Input Sheet'!43:43,MATCH(F$3,'Trading Input Sheet'!$5:$5,0))</f>
        <v>0</v>
      </c>
      <c r="G25" s="30">
        <f>INDEX('Trading Input Sheet'!44:44,MATCH(G$3,'Trading Input Sheet'!$5:$5,0))</f>
        <v>0</v>
      </c>
      <c r="H25" s="29">
        <f t="shared" si="25"/>
        <v>0</v>
      </c>
      <c r="I25" s="28">
        <f>INDEX('Trading Input Sheet'!43:43,MATCH(I$3,'Trading Input Sheet'!$5:$5,0))</f>
        <v>0</v>
      </c>
      <c r="J25" s="30">
        <f>INDEX('Trading Input Sheet'!44:44,MATCH(J$3,'Trading Input Sheet'!$5:$5,0))</f>
        <v>0</v>
      </c>
      <c r="K25" s="29">
        <f t="shared" si="1"/>
        <v>0</v>
      </c>
      <c r="L25" s="28">
        <f>INDEX('Trading Input Sheet'!43:43,MATCH(L$3,'Trading Input Sheet'!$5:$5,0))</f>
        <v>0</v>
      </c>
      <c r="M25" s="30">
        <f>INDEX('Trading Input Sheet'!44:44,MATCH(M$3,'Trading Input Sheet'!$5:$5,0))</f>
        <v>0</v>
      </c>
      <c r="N25" s="29">
        <f t="shared" si="2"/>
        <v>0</v>
      </c>
      <c r="O25" s="28">
        <f>INDEX('Trading Input Sheet'!43:43,MATCH(O$3,'Trading Input Sheet'!$5:$5,0))</f>
        <v>0</v>
      </c>
      <c r="P25" s="30">
        <f>INDEX('Trading Input Sheet'!44:44,MATCH(P$3,'Trading Input Sheet'!$5:$5,0))</f>
        <v>0</v>
      </c>
      <c r="Q25" s="29">
        <f t="shared" si="3"/>
        <v>0</v>
      </c>
      <c r="R25" s="28">
        <f>INDEX('Trading Input Sheet'!43:43,MATCH(R$3,'Trading Input Sheet'!$5:$5,0))</f>
        <v>0</v>
      </c>
      <c r="S25" s="30">
        <f>INDEX('Trading Input Sheet'!44:44,MATCH(S$3,'Trading Input Sheet'!$5:$5,0))</f>
        <v>0</v>
      </c>
      <c r="T25" s="29">
        <f t="shared" si="4"/>
        <v>0</v>
      </c>
      <c r="U25" s="28">
        <f>INDEX('Trading Input Sheet'!43:43,MATCH(U$3,'Trading Input Sheet'!$5:$5,0))</f>
        <v>0</v>
      </c>
      <c r="V25" s="30">
        <f>INDEX('Trading Input Sheet'!44:44,MATCH(V$3,'Trading Input Sheet'!$5:$5,0))</f>
        <v>0</v>
      </c>
      <c r="W25" s="29">
        <f t="shared" si="5"/>
        <v>0</v>
      </c>
      <c r="X25" s="28">
        <f>INDEX('Trading Input Sheet'!43:43,MATCH(X$3,'Trading Input Sheet'!$5:$5,0))</f>
        <v>0</v>
      </c>
      <c r="Y25" s="30">
        <f>INDEX('Trading Input Sheet'!44:44,MATCH(Y$3,'Trading Input Sheet'!$5:$5,0))</f>
        <v>0</v>
      </c>
      <c r="Z25" s="29">
        <f t="shared" si="6"/>
        <v>0</v>
      </c>
      <c r="AA25" s="28">
        <f>INDEX('Trading Input Sheet'!43:43,MATCH(AA$3,'Trading Input Sheet'!$5:$5,0))</f>
        <v>0</v>
      </c>
      <c r="AB25" s="30">
        <f>INDEX('Trading Input Sheet'!44:44,MATCH(AB$3,'Trading Input Sheet'!$5:$5,0))</f>
        <v>0</v>
      </c>
      <c r="AC25" s="29">
        <f t="shared" si="7"/>
        <v>0</v>
      </c>
      <c r="AD25" s="28">
        <f>INDEX('Trading Input Sheet'!43:43,MATCH(AD$3,'Trading Input Sheet'!$5:$5,0))</f>
        <v>0</v>
      </c>
      <c r="AE25" s="30">
        <f>INDEX('Trading Input Sheet'!44:44,MATCH(AE$3,'Trading Input Sheet'!$5:$5,0))</f>
        <v>0</v>
      </c>
      <c r="AF25" s="29">
        <f t="shared" si="8"/>
        <v>0</v>
      </c>
      <c r="AG25" s="28">
        <f>INDEX('Trading Input Sheet'!43:43,MATCH(AG$3,'Trading Input Sheet'!$5:$5,0))</f>
        <v>0</v>
      </c>
      <c r="AH25" s="30">
        <f>INDEX('Trading Input Sheet'!44:44,MATCH(AH$3,'Trading Input Sheet'!$5:$5,0))</f>
        <v>0</v>
      </c>
      <c r="AI25" s="29">
        <f t="shared" si="9"/>
        <v>0</v>
      </c>
      <c r="AJ25" s="28">
        <f>INDEX('Trading Input Sheet'!43:43,MATCH(AJ$3,'Trading Input Sheet'!$5:$5,0))</f>
        <v>0</v>
      </c>
      <c r="AK25" s="30">
        <f>INDEX('Trading Input Sheet'!44:44,MATCH(AK$3,'Trading Input Sheet'!$5:$5,0))</f>
        <v>0</v>
      </c>
      <c r="AL25" s="29">
        <f t="shared" si="10"/>
        <v>0</v>
      </c>
      <c r="AM25" s="28">
        <f>INDEX('Trading Input Sheet'!43:43,MATCH(AM$3,'Trading Input Sheet'!$5:$5,0))</f>
        <v>0</v>
      </c>
      <c r="AN25" s="30">
        <f>INDEX('Trading Input Sheet'!44:44,MATCH(AN$3,'Trading Input Sheet'!$5:$5,0))</f>
        <v>0</v>
      </c>
      <c r="AO25" s="29">
        <f t="shared" si="11"/>
        <v>0</v>
      </c>
      <c r="AP25" s="28">
        <f>INDEX('Trading Input Sheet'!43:43,MATCH(AP$3,'Trading Input Sheet'!$5:$5,0))</f>
        <v>0</v>
      </c>
      <c r="AQ25" s="30">
        <f>INDEX('Trading Input Sheet'!44:44,MATCH(AQ$3,'Trading Input Sheet'!$5:$5,0))</f>
        <v>0</v>
      </c>
      <c r="AR25" s="29">
        <f t="shared" si="12"/>
        <v>0</v>
      </c>
      <c r="AS25" s="28">
        <f>INDEX('Trading Input Sheet'!43:43,MATCH(AS$3,'Trading Input Sheet'!$5:$5,0))</f>
        <v>0</v>
      </c>
      <c r="AT25" s="30">
        <f>INDEX('Trading Input Sheet'!44:44,MATCH(AT$3,'Trading Input Sheet'!$5:$5,0))</f>
        <v>0</v>
      </c>
      <c r="AU25" s="29">
        <f t="shared" si="13"/>
        <v>0</v>
      </c>
      <c r="AV25" s="28">
        <f>INDEX('Trading Input Sheet'!43:43,MATCH(AV$3,'Trading Input Sheet'!$5:$5,0))</f>
        <v>0</v>
      </c>
      <c r="AW25" s="30">
        <f>INDEX('Trading Input Sheet'!44:44,MATCH(AW$3,'Trading Input Sheet'!$5:$5,0))</f>
        <v>0</v>
      </c>
      <c r="AX25" s="29">
        <f t="shared" si="14"/>
        <v>0</v>
      </c>
      <c r="AY25" s="28">
        <f>INDEX('Trading Input Sheet'!43:43,MATCH(AY$3,'Trading Input Sheet'!$5:$5,0))</f>
        <v>0</v>
      </c>
      <c r="AZ25" s="30">
        <f>INDEX('Trading Input Sheet'!44:44,MATCH(AZ$3,'Trading Input Sheet'!$5:$5,0))</f>
        <v>0</v>
      </c>
      <c r="BA25" s="29">
        <f t="shared" si="15"/>
        <v>0</v>
      </c>
      <c r="BB25" s="28">
        <f>INDEX('Trading Input Sheet'!43:43,MATCH(BB$3,'Trading Input Sheet'!$5:$5,0))</f>
        <v>0</v>
      </c>
      <c r="BC25" s="30">
        <f>INDEX('Trading Input Sheet'!44:44,MATCH(BC$3,'Trading Input Sheet'!$5:$5,0))</f>
        <v>0</v>
      </c>
      <c r="BD25" s="29">
        <f t="shared" si="16"/>
        <v>0</v>
      </c>
      <c r="BE25" s="28">
        <f>INDEX('Trading Input Sheet'!43:43,MATCH(BE$3,'Trading Input Sheet'!$5:$5,0))</f>
        <v>0</v>
      </c>
      <c r="BF25" s="30">
        <f>INDEX('Trading Input Sheet'!44:44,MATCH(BF$3,'Trading Input Sheet'!$5:$5,0))</f>
        <v>0</v>
      </c>
      <c r="BG25" s="29">
        <f t="shared" si="17"/>
        <v>0</v>
      </c>
      <c r="BH25" s="28">
        <f>INDEX('Trading Input Sheet'!43:43,MATCH(BH$3,'Trading Input Sheet'!$5:$5,0))</f>
        <v>0</v>
      </c>
      <c r="BI25" s="30">
        <f>INDEX('Trading Input Sheet'!44:44,MATCH(BI$3,'Trading Input Sheet'!$5:$5,0))</f>
        <v>0</v>
      </c>
      <c r="BJ25" s="29">
        <f t="shared" si="18"/>
        <v>0</v>
      </c>
      <c r="BK25" s="28">
        <f>INDEX('Trading Input Sheet'!43:43,MATCH(BK$3,'Trading Input Sheet'!$5:$5,0))</f>
        <v>0</v>
      </c>
      <c r="BL25" s="30">
        <f>INDEX('Trading Input Sheet'!44:44,MATCH(BL$3,'Trading Input Sheet'!$5:$5,0))</f>
        <v>0</v>
      </c>
      <c r="BM25" s="29">
        <f t="shared" si="19"/>
        <v>0</v>
      </c>
      <c r="BN25" s="28">
        <f>INDEX('Trading Input Sheet'!43:43,MATCH(BN$3,'Trading Input Sheet'!$5:$5,0))</f>
        <v>0</v>
      </c>
      <c r="BO25" s="30">
        <f>INDEX('Trading Input Sheet'!44:44,MATCH(BO$3,'Trading Input Sheet'!$5:$5,0))</f>
        <v>0</v>
      </c>
      <c r="BP25" s="29">
        <f t="shared" si="20"/>
        <v>0</v>
      </c>
      <c r="BQ25" s="28">
        <f>INDEX('Trading Input Sheet'!43:43,MATCH(BQ$3,'Trading Input Sheet'!$5:$5,0))</f>
        <v>0</v>
      </c>
      <c r="BR25" s="30">
        <f>INDEX('Trading Input Sheet'!44:44,MATCH(BR$3,'Trading Input Sheet'!$5:$5,0))</f>
        <v>0</v>
      </c>
      <c r="BS25" s="29">
        <f t="shared" si="21"/>
        <v>0</v>
      </c>
      <c r="BT25" s="28">
        <f>INDEX('Trading Input Sheet'!43:43,MATCH(BT$3,'Trading Input Sheet'!$5:$5,0))</f>
        <v>0</v>
      </c>
      <c r="BU25" s="30">
        <f>INDEX('Trading Input Sheet'!44:44,MATCH(BU$3,'Trading Input Sheet'!$5:$5,0))</f>
        <v>0</v>
      </c>
      <c r="BV25" s="29">
        <f t="shared" si="22"/>
        <v>0</v>
      </c>
      <c r="BW25" s="28">
        <f>INDEX('Trading Input Sheet'!43:43,MATCH(BW$3,'Trading Input Sheet'!$5:$5,0))</f>
        <v>0</v>
      </c>
      <c r="BX25" s="30">
        <f>INDEX('Trading Input Sheet'!44:44,MATCH(BX$3,'Trading Input Sheet'!$5:$5,0))</f>
        <v>0</v>
      </c>
      <c r="BY25" s="29">
        <f t="shared" si="23"/>
        <v>0</v>
      </c>
      <c r="BZ25" s="28">
        <f>INDEX('Trading Input Sheet'!43:43,MATCH(BZ$3,'Trading Input Sheet'!$5:$5,0))</f>
        <v>0</v>
      </c>
      <c r="CA25" s="30">
        <f>INDEX('Trading Input Sheet'!44:44,MATCH(CA$3,'Trading Input Sheet'!$5:$5,0))</f>
        <v>0</v>
      </c>
      <c r="CB25" s="29">
        <f t="shared" si="24"/>
        <v>0</v>
      </c>
    </row>
    <row r="26" spans="3:80" x14ac:dyDescent="0.25">
      <c r="D26" s="57" t="s">
        <v>227</v>
      </c>
      <c r="E26" s="56"/>
      <c r="F26" s="28">
        <f>INDEX('Trading Input Sheet'!47:47,MATCH(F$3,'Trading Input Sheet'!$5:$5,0))</f>
        <v>0</v>
      </c>
      <c r="G26" s="30">
        <f>INDEX('Trading Input Sheet'!48:48,MATCH(G$3,'Trading Input Sheet'!$5:$5,0))</f>
        <v>0</v>
      </c>
      <c r="H26" s="29">
        <f t="shared" ref="H26" si="26">F26*G26</f>
        <v>0</v>
      </c>
      <c r="I26" s="28">
        <f>INDEX('Trading Input Sheet'!47:47,MATCH(I$3,'Trading Input Sheet'!$5:$5,0))</f>
        <v>0</v>
      </c>
      <c r="J26" s="30">
        <f>INDEX('Trading Input Sheet'!48:48,MATCH(J$3,'Trading Input Sheet'!$5:$5,0))</f>
        <v>0</v>
      </c>
      <c r="K26" s="29">
        <f t="shared" si="1"/>
        <v>0</v>
      </c>
      <c r="L26" s="28">
        <f>INDEX('Trading Input Sheet'!47:47,MATCH(L$3,'Trading Input Sheet'!$5:$5,0))</f>
        <v>0</v>
      </c>
      <c r="M26" s="30">
        <f>INDEX('Trading Input Sheet'!48:48,MATCH(M$3,'Trading Input Sheet'!$5:$5,0))</f>
        <v>0</v>
      </c>
      <c r="N26" s="29">
        <f t="shared" si="2"/>
        <v>0</v>
      </c>
      <c r="O26" s="28">
        <f>INDEX('Trading Input Sheet'!47:47,MATCH(O$3,'Trading Input Sheet'!$5:$5,0))</f>
        <v>0</v>
      </c>
      <c r="P26" s="30">
        <f>INDEX('Trading Input Sheet'!48:48,MATCH(P$3,'Trading Input Sheet'!$5:$5,0))</f>
        <v>0</v>
      </c>
      <c r="Q26" s="29">
        <f t="shared" si="3"/>
        <v>0</v>
      </c>
      <c r="R26" s="28">
        <f>INDEX('Trading Input Sheet'!47:47,MATCH(R$3,'Trading Input Sheet'!$5:$5,0))</f>
        <v>0</v>
      </c>
      <c r="S26" s="30">
        <f>INDEX('Trading Input Sheet'!48:48,MATCH(S$3,'Trading Input Sheet'!$5:$5,0))</f>
        <v>0</v>
      </c>
      <c r="T26" s="29">
        <f t="shared" si="4"/>
        <v>0</v>
      </c>
      <c r="U26" s="28">
        <f>INDEX('Trading Input Sheet'!47:47,MATCH(U$3,'Trading Input Sheet'!$5:$5,0))</f>
        <v>0</v>
      </c>
      <c r="V26" s="30">
        <f>INDEX('Trading Input Sheet'!48:48,MATCH(V$3,'Trading Input Sheet'!$5:$5,0))</f>
        <v>0</v>
      </c>
      <c r="W26" s="29">
        <f t="shared" si="5"/>
        <v>0</v>
      </c>
      <c r="X26" s="28">
        <f>INDEX('Trading Input Sheet'!47:47,MATCH(X$3,'Trading Input Sheet'!$5:$5,0))</f>
        <v>0</v>
      </c>
      <c r="Y26" s="30">
        <f>INDEX('Trading Input Sheet'!48:48,MATCH(Y$3,'Trading Input Sheet'!$5:$5,0))</f>
        <v>0</v>
      </c>
      <c r="Z26" s="29">
        <f t="shared" si="6"/>
        <v>0</v>
      </c>
      <c r="AA26" s="28">
        <f>INDEX('Trading Input Sheet'!47:47,MATCH(AA$3,'Trading Input Sheet'!$5:$5,0))</f>
        <v>0</v>
      </c>
      <c r="AB26" s="30">
        <f>INDEX('Trading Input Sheet'!48:48,MATCH(AB$3,'Trading Input Sheet'!$5:$5,0))</f>
        <v>0</v>
      </c>
      <c r="AC26" s="29">
        <f t="shared" si="7"/>
        <v>0</v>
      </c>
      <c r="AD26" s="28">
        <f>INDEX('Trading Input Sheet'!47:47,MATCH(AD$3,'Trading Input Sheet'!$5:$5,0))</f>
        <v>0</v>
      </c>
      <c r="AE26" s="30">
        <f>INDEX('Trading Input Sheet'!48:48,MATCH(AE$3,'Trading Input Sheet'!$5:$5,0))</f>
        <v>0</v>
      </c>
      <c r="AF26" s="29">
        <f t="shared" si="8"/>
        <v>0</v>
      </c>
      <c r="AG26" s="28">
        <f>INDEX('Trading Input Sheet'!47:47,MATCH(AG$3,'Trading Input Sheet'!$5:$5,0))</f>
        <v>0</v>
      </c>
      <c r="AH26" s="30">
        <f>INDEX('Trading Input Sheet'!48:48,MATCH(AH$3,'Trading Input Sheet'!$5:$5,0))</f>
        <v>0</v>
      </c>
      <c r="AI26" s="29">
        <f t="shared" si="9"/>
        <v>0</v>
      </c>
      <c r="AJ26" s="28">
        <f>INDEX('Trading Input Sheet'!47:47,MATCH(AJ$3,'Trading Input Sheet'!$5:$5,0))</f>
        <v>0</v>
      </c>
      <c r="AK26" s="30">
        <f>INDEX('Trading Input Sheet'!48:48,MATCH(AK$3,'Trading Input Sheet'!$5:$5,0))</f>
        <v>0</v>
      </c>
      <c r="AL26" s="29">
        <f t="shared" si="10"/>
        <v>0</v>
      </c>
      <c r="AM26" s="28">
        <f>INDEX('Trading Input Sheet'!47:47,MATCH(AM$3,'Trading Input Sheet'!$5:$5,0))</f>
        <v>0</v>
      </c>
      <c r="AN26" s="30">
        <f>INDEX('Trading Input Sheet'!48:48,MATCH(AN$3,'Trading Input Sheet'!$5:$5,0))</f>
        <v>0</v>
      </c>
      <c r="AO26" s="29">
        <f t="shared" si="11"/>
        <v>0</v>
      </c>
      <c r="AP26" s="28">
        <f>INDEX('Trading Input Sheet'!47:47,MATCH(AP$3,'Trading Input Sheet'!$5:$5,0))</f>
        <v>0</v>
      </c>
      <c r="AQ26" s="30">
        <f>INDEX('Trading Input Sheet'!48:48,MATCH(AQ$3,'Trading Input Sheet'!$5:$5,0))</f>
        <v>0</v>
      </c>
      <c r="AR26" s="29">
        <f t="shared" si="12"/>
        <v>0</v>
      </c>
      <c r="AS26" s="28">
        <f>INDEX('Trading Input Sheet'!47:47,MATCH(AS$3,'Trading Input Sheet'!$5:$5,0))</f>
        <v>0</v>
      </c>
      <c r="AT26" s="30">
        <f>INDEX('Trading Input Sheet'!48:48,MATCH(AT$3,'Trading Input Sheet'!$5:$5,0))</f>
        <v>0</v>
      </c>
      <c r="AU26" s="29">
        <f t="shared" si="13"/>
        <v>0</v>
      </c>
      <c r="AV26" s="28">
        <f>INDEX('Trading Input Sheet'!47:47,MATCH(AV$3,'Trading Input Sheet'!$5:$5,0))</f>
        <v>0</v>
      </c>
      <c r="AW26" s="30">
        <f>INDEX('Trading Input Sheet'!48:48,MATCH(AW$3,'Trading Input Sheet'!$5:$5,0))</f>
        <v>0</v>
      </c>
      <c r="AX26" s="29">
        <f t="shared" si="14"/>
        <v>0</v>
      </c>
      <c r="AY26" s="28">
        <f>INDEX('Trading Input Sheet'!47:47,MATCH(AY$3,'Trading Input Sheet'!$5:$5,0))</f>
        <v>0</v>
      </c>
      <c r="AZ26" s="30">
        <f>INDEX('Trading Input Sheet'!48:48,MATCH(AZ$3,'Trading Input Sheet'!$5:$5,0))</f>
        <v>0</v>
      </c>
      <c r="BA26" s="29">
        <f t="shared" si="15"/>
        <v>0</v>
      </c>
      <c r="BB26" s="28">
        <f>INDEX('Trading Input Sheet'!47:47,MATCH(BB$3,'Trading Input Sheet'!$5:$5,0))</f>
        <v>0</v>
      </c>
      <c r="BC26" s="30">
        <f>INDEX('Trading Input Sheet'!48:48,MATCH(BC$3,'Trading Input Sheet'!$5:$5,0))</f>
        <v>0</v>
      </c>
      <c r="BD26" s="29">
        <f t="shared" si="16"/>
        <v>0</v>
      </c>
      <c r="BE26" s="28">
        <f>INDEX('Trading Input Sheet'!47:47,MATCH(BE$3,'Trading Input Sheet'!$5:$5,0))</f>
        <v>0</v>
      </c>
      <c r="BF26" s="30">
        <f>INDEX('Trading Input Sheet'!48:48,MATCH(BF$3,'Trading Input Sheet'!$5:$5,0))</f>
        <v>0</v>
      </c>
      <c r="BG26" s="29">
        <f t="shared" si="17"/>
        <v>0</v>
      </c>
      <c r="BH26" s="28">
        <f>INDEX('Trading Input Sheet'!47:47,MATCH(BH$3,'Trading Input Sheet'!$5:$5,0))</f>
        <v>0</v>
      </c>
      <c r="BI26" s="30">
        <f>INDEX('Trading Input Sheet'!48:48,MATCH(BI$3,'Trading Input Sheet'!$5:$5,0))</f>
        <v>0</v>
      </c>
      <c r="BJ26" s="29">
        <f t="shared" si="18"/>
        <v>0</v>
      </c>
      <c r="BK26" s="28">
        <f>INDEX('Trading Input Sheet'!47:47,MATCH(BK$3,'Trading Input Sheet'!$5:$5,0))</f>
        <v>0</v>
      </c>
      <c r="BL26" s="30">
        <f>INDEX('Trading Input Sheet'!48:48,MATCH(BL$3,'Trading Input Sheet'!$5:$5,0))</f>
        <v>0</v>
      </c>
      <c r="BM26" s="29">
        <f t="shared" si="19"/>
        <v>0</v>
      </c>
      <c r="BN26" s="28">
        <f>INDEX('Trading Input Sheet'!47:47,MATCH(BN$3,'Trading Input Sheet'!$5:$5,0))</f>
        <v>0</v>
      </c>
      <c r="BO26" s="30">
        <f>INDEX('Trading Input Sheet'!48:48,MATCH(BO$3,'Trading Input Sheet'!$5:$5,0))</f>
        <v>0</v>
      </c>
      <c r="BP26" s="29">
        <f t="shared" si="20"/>
        <v>0</v>
      </c>
      <c r="BQ26" s="28">
        <f>INDEX('Trading Input Sheet'!47:47,MATCH(BQ$3,'Trading Input Sheet'!$5:$5,0))</f>
        <v>0</v>
      </c>
      <c r="BR26" s="30">
        <f>INDEX('Trading Input Sheet'!48:48,MATCH(BR$3,'Trading Input Sheet'!$5:$5,0))</f>
        <v>0</v>
      </c>
      <c r="BS26" s="29">
        <f t="shared" si="21"/>
        <v>0</v>
      </c>
      <c r="BT26" s="28">
        <f>INDEX('Trading Input Sheet'!47:47,MATCH(BT$3,'Trading Input Sheet'!$5:$5,0))</f>
        <v>0</v>
      </c>
      <c r="BU26" s="30">
        <f>INDEX('Trading Input Sheet'!48:48,MATCH(BU$3,'Trading Input Sheet'!$5:$5,0))</f>
        <v>0</v>
      </c>
      <c r="BV26" s="29">
        <f t="shared" si="22"/>
        <v>0</v>
      </c>
      <c r="BW26" s="28">
        <f>INDEX('Trading Input Sheet'!47:47,MATCH(BW$3,'Trading Input Sheet'!$5:$5,0))</f>
        <v>0</v>
      </c>
      <c r="BX26" s="30">
        <f>INDEX('Trading Input Sheet'!48:48,MATCH(BX$3,'Trading Input Sheet'!$5:$5,0))</f>
        <v>0</v>
      </c>
      <c r="BY26" s="29">
        <f t="shared" si="23"/>
        <v>0</v>
      </c>
      <c r="BZ26" s="28">
        <f>INDEX('Trading Input Sheet'!47:47,MATCH(BZ$3,'Trading Input Sheet'!$5:$5,0))</f>
        <v>0</v>
      </c>
      <c r="CA26" s="30">
        <f>INDEX('Trading Input Sheet'!48:48,MATCH(CA$3,'Trading Input Sheet'!$5:$5,0))</f>
        <v>0</v>
      </c>
      <c r="CB26" s="29">
        <f t="shared" si="24"/>
        <v>0</v>
      </c>
    </row>
    <row r="27" spans="3:80" x14ac:dyDescent="0.25">
      <c r="D27" s="57" t="s">
        <v>78</v>
      </c>
      <c r="E27" s="56"/>
      <c r="F27" s="28">
        <f>INDEX('Trading Input Sheet'!51:51,MATCH(F$3,'Trading Input Sheet'!$5:$5,0))</f>
        <v>0</v>
      </c>
      <c r="G27" s="30">
        <f>INDEX('Trading Input Sheet'!52:52,MATCH(G$3,'Trading Input Sheet'!$5:$5,0))</f>
        <v>0</v>
      </c>
      <c r="H27" s="29">
        <f t="shared" si="25"/>
        <v>0</v>
      </c>
      <c r="I27" s="28">
        <f>INDEX('Trading Input Sheet'!51:51,MATCH(I$3,'Trading Input Sheet'!$5:$5,0))</f>
        <v>0</v>
      </c>
      <c r="J27" s="30">
        <f>INDEX('Trading Input Sheet'!52:52,MATCH(J$3,'Trading Input Sheet'!$5:$5,0))</f>
        <v>0</v>
      </c>
      <c r="K27" s="29">
        <f t="shared" si="1"/>
        <v>0</v>
      </c>
      <c r="L27" s="28">
        <f>INDEX('Trading Input Sheet'!51:51,MATCH(L$3,'Trading Input Sheet'!$5:$5,0))</f>
        <v>0</v>
      </c>
      <c r="M27" s="30">
        <f>INDEX('Trading Input Sheet'!52:52,MATCH(M$3,'Trading Input Sheet'!$5:$5,0))</f>
        <v>0</v>
      </c>
      <c r="N27" s="29">
        <f t="shared" si="2"/>
        <v>0</v>
      </c>
      <c r="O27" s="28">
        <f>INDEX('Trading Input Sheet'!51:51,MATCH(O$3,'Trading Input Sheet'!$5:$5,0))</f>
        <v>0</v>
      </c>
      <c r="P27" s="30">
        <f>INDEX('Trading Input Sheet'!52:52,MATCH(P$3,'Trading Input Sheet'!$5:$5,0))</f>
        <v>0</v>
      </c>
      <c r="Q27" s="29">
        <f t="shared" si="3"/>
        <v>0</v>
      </c>
      <c r="R27" s="28">
        <f>INDEX('Trading Input Sheet'!51:51,MATCH(R$3,'Trading Input Sheet'!$5:$5,0))</f>
        <v>0</v>
      </c>
      <c r="S27" s="30">
        <f>INDEX('Trading Input Sheet'!52:52,MATCH(S$3,'Trading Input Sheet'!$5:$5,0))</f>
        <v>0</v>
      </c>
      <c r="T27" s="29">
        <f t="shared" si="4"/>
        <v>0</v>
      </c>
      <c r="U27" s="28">
        <f>INDEX('Trading Input Sheet'!51:51,MATCH(U$3,'Trading Input Sheet'!$5:$5,0))</f>
        <v>0</v>
      </c>
      <c r="V27" s="30">
        <f>INDEX('Trading Input Sheet'!52:52,MATCH(V$3,'Trading Input Sheet'!$5:$5,0))</f>
        <v>0</v>
      </c>
      <c r="W27" s="29">
        <f t="shared" si="5"/>
        <v>0</v>
      </c>
      <c r="X27" s="28">
        <f>INDEX('Trading Input Sheet'!51:51,MATCH(X$3,'Trading Input Sheet'!$5:$5,0))</f>
        <v>0</v>
      </c>
      <c r="Y27" s="30">
        <f>INDEX('Trading Input Sheet'!52:52,MATCH(Y$3,'Trading Input Sheet'!$5:$5,0))</f>
        <v>0</v>
      </c>
      <c r="Z27" s="29">
        <f t="shared" si="6"/>
        <v>0</v>
      </c>
      <c r="AA27" s="28">
        <f>INDEX('Trading Input Sheet'!51:51,MATCH(AA$3,'Trading Input Sheet'!$5:$5,0))</f>
        <v>0</v>
      </c>
      <c r="AB27" s="30">
        <f>INDEX('Trading Input Sheet'!52:52,MATCH(AB$3,'Trading Input Sheet'!$5:$5,0))</f>
        <v>0</v>
      </c>
      <c r="AC27" s="29">
        <f t="shared" si="7"/>
        <v>0</v>
      </c>
      <c r="AD27" s="28">
        <f>INDEX('Trading Input Sheet'!51:51,MATCH(AD$3,'Trading Input Sheet'!$5:$5,0))</f>
        <v>0</v>
      </c>
      <c r="AE27" s="30">
        <f>INDEX('Trading Input Sheet'!52:52,MATCH(AE$3,'Trading Input Sheet'!$5:$5,0))</f>
        <v>0</v>
      </c>
      <c r="AF27" s="29">
        <f t="shared" si="8"/>
        <v>0</v>
      </c>
      <c r="AG27" s="28">
        <f>INDEX('Trading Input Sheet'!51:51,MATCH(AG$3,'Trading Input Sheet'!$5:$5,0))</f>
        <v>0</v>
      </c>
      <c r="AH27" s="30">
        <f>INDEX('Trading Input Sheet'!52:52,MATCH(AH$3,'Trading Input Sheet'!$5:$5,0))</f>
        <v>0</v>
      </c>
      <c r="AI27" s="29">
        <f t="shared" si="9"/>
        <v>0</v>
      </c>
      <c r="AJ27" s="28">
        <f>INDEX('Trading Input Sheet'!51:51,MATCH(AJ$3,'Trading Input Sheet'!$5:$5,0))</f>
        <v>0</v>
      </c>
      <c r="AK27" s="30">
        <f>INDEX('Trading Input Sheet'!52:52,MATCH(AK$3,'Trading Input Sheet'!$5:$5,0))</f>
        <v>0</v>
      </c>
      <c r="AL27" s="29">
        <f t="shared" si="10"/>
        <v>0</v>
      </c>
      <c r="AM27" s="28">
        <f>INDEX('Trading Input Sheet'!51:51,MATCH(AM$3,'Trading Input Sheet'!$5:$5,0))</f>
        <v>0</v>
      </c>
      <c r="AN27" s="30">
        <f>INDEX('Trading Input Sheet'!52:52,MATCH(AN$3,'Trading Input Sheet'!$5:$5,0))</f>
        <v>0</v>
      </c>
      <c r="AO27" s="29">
        <f t="shared" si="11"/>
        <v>0</v>
      </c>
      <c r="AP27" s="28">
        <f>INDEX('Trading Input Sheet'!51:51,MATCH(AP$3,'Trading Input Sheet'!$5:$5,0))</f>
        <v>0</v>
      </c>
      <c r="AQ27" s="30">
        <f>INDEX('Trading Input Sheet'!52:52,MATCH(AQ$3,'Trading Input Sheet'!$5:$5,0))</f>
        <v>0</v>
      </c>
      <c r="AR27" s="29">
        <f t="shared" si="12"/>
        <v>0</v>
      </c>
      <c r="AS27" s="28">
        <f>INDEX('Trading Input Sheet'!51:51,MATCH(AS$3,'Trading Input Sheet'!$5:$5,0))</f>
        <v>0</v>
      </c>
      <c r="AT27" s="30">
        <f>INDEX('Trading Input Sheet'!52:52,MATCH(AT$3,'Trading Input Sheet'!$5:$5,0))</f>
        <v>0</v>
      </c>
      <c r="AU27" s="29">
        <f t="shared" si="13"/>
        <v>0</v>
      </c>
      <c r="AV27" s="28">
        <f>INDEX('Trading Input Sheet'!51:51,MATCH(AV$3,'Trading Input Sheet'!$5:$5,0))</f>
        <v>0</v>
      </c>
      <c r="AW27" s="30">
        <f>INDEX('Trading Input Sheet'!52:52,MATCH(AW$3,'Trading Input Sheet'!$5:$5,0))</f>
        <v>0</v>
      </c>
      <c r="AX27" s="29">
        <f t="shared" si="14"/>
        <v>0</v>
      </c>
      <c r="AY27" s="28">
        <f>INDEX('Trading Input Sheet'!51:51,MATCH(AY$3,'Trading Input Sheet'!$5:$5,0))</f>
        <v>0</v>
      </c>
      <c r="AZ27" s="30">
        <f>INDEX('Trading Input Sheet'!52:52,MATCH(AZ$3,'Trading Input Sheet'!$5:$5,0))</f>
        <v>0</v>
      </c>
      <c r="BA27" s="29">
        <f t="shared" si="15"/>
        <v>0</v>
      </c>
      <c r="BB27" s="28">
        <f>INDEX('Trading Input Sheet'!51:51,MATCH(BB$3,'Trading Input Sheet'!$5:$5,0))</f>
        <v>0</v>
      </c>
      <c r="BC27" s="30">
        <f>INDEX('Trading Input Sheet'!52:52,MATCH(BC$3,'Trading Input Sheet'!$5:$5,0))</f>
        <v>0</v>
      </c>
      <c r="BD27" s="29">
        <f t="shared" si="16"/>
        <v>0</v>
      </c>
      <c r="BE27" s="28">
        <f>INDEX('Trading Input Sheet'!51:51,MATCH(BE$3,'Trading Input Sheet'!$5:$5,0))</f>
        <v>0</v>
      </c>
      <c r="BF27" s="30">
        <f>INDEX('Trading Input Sheet'!52:52,MATCH(BF$3,'Trading Input Sheet'!$5:$5,0))</f>
        <v>0</v>
      </c>
      <c r="BG27" s="29">
        <f t="shared" si="17"/>
        <v>0</v>
      </c>
      <c r="BH27" s="28">
        <f>INDEX('Trading Input Sheet'!51:51,MATCH(BH$3,'Trading Input Sheet'!$5:$5,0))</f>
        <v>0</v>
      </c>
      <c r="BI27" s="30">
        <f>INDEX('Trading Input Sheet'!52:52,MATCH(BI$3,'Trading Input Sheet'!$5:$5,0))</f>
        <v>0</v>
      </c>
      <c r="BJ27" s="29">
        <f t="shared" si="18"/>
        <v>0</v>
      </c>
      <c r="BK27" s="28">
        <f>INDEX('Trading Input Sheet'!51:51,MATCH(BK$3,'Trading Input Sheet'!$5:$5,0))</f>
        <v>0</v>
      </c>
      <c r="BL27" s="30">
        <f>INDEX('Trading Input Sheet'!52:52,MATCH(BL$3,'Trading Input Sheet'!$5:$5,0))</f>
        <v>0</v>
      </c>
      <c r="BM27" s="29">
        <f t="shared" si="19"/>
        <v>0</v>
      </c>
      <c r="BN27" s="28">
        <f>INDEX('Trading Input Sheet'!51:51,MATCH(BN$3,'Trading Input Sheet'!$5:$5,0))</f>
        <v>0</v>
      </c>
      <c r="BO27" s="30">
        <f>INDEX('Trading Input Sheet'!52:52,MATCH(BO$3,'Trading Input Sheet'!$5:$5,0))</f>
        <v>0</v>
      </c>
      <c r="BP27" s="29">
        <f t="shared" si="20"/>
        <v>0</v>
      </c>
      <c r="BQ27" s="28">
        <f>INDEX('Trading Input Sheet'!51:51,MATCH(BQ$3,'Trading Input Sheet'!$5:$5,0))</f>
        <v>0</v>
      </c>
      <c r="BR27" s="30">
        <f>INDEX('Trading Input Sheet'!52:52,MATCH(BR$3,'Trading Input Sheet'!$5:$5,0))</f>
        <v>0</v>
      </c>
      <c r="BS27" s="29">
        <f t="shared" si="21"/>
        <v>0</v>
      </c>
      <c r="BT27" s="28">
        <f>INDEX('Trading Input Sheet'!51:51,MATCH(BT$3,'Trading Input Sheet'!$5:$5,0))</f>
        <v>0</v>
      </c>
      <c r="BU27" s="30">
        <f>INDEX('Trading Input Sheet'!52:52,MATCH(BU$3,'Trading Input Sheet'!$5:$5,0))</f>
        <v>0</v>
      </c>
      <c r="BV27" s="29">
        <f t="shared" si="22"/>
        <v>0</v>
      </c>
      <c r="BW27" s="28">
        <f>INDEX('Trading Input Sheet'!51:51,MATCH(BW$3,'Trading Input Sheet'!$5:$5,0))</f>
        <v>0</v>
      </c>
      <c r="BX27" s="30">
        <f>INDEX('Trading Input Sheet'!52:52,MATCH(BX$3,'Trading Input Sheet'!$5:$5,0))</f>
        <v>0</v>
      </c>
      <c r="BY27" s="29">
        <f t="shared" si="23"/>
        <v>0</v>
      </c>
      <c r="BZ27" s="28">
        <f>INDEX('Trading Input Sheet'!51:51,MATCH(BZ$3,'Trading Input Sheet'!$5:$5,0))</f>
        <v>0</v>
      </c>
      <c r="CA27" s="30">
        <f>INDEX('Trading Input Sheet'!52:52,MATCH(CA$3,'Trading Input Sheet'!$5:$5,0))</f>
        <v>0</v>
      </c>
      <c r="CB27" s="29">
        <f t="shared" si="24"/>
        <v>0</v>
      </c>
    </row>
    <row r="28" spans="3:80" x14ac:dyDescent="0.25">
      <c r="C28" s="42">
        <f>SUMIFS(28:28,$18:$18,"Normalised")</f>
        <v>0</v>
      </c>
      <c r="D28" s="58" t="s">
        <v>4</v>
      </c>
      <c r="E28" s="32">
        <f>SUM(E22:E27)</f>
        <v>0</v>
      </c>
      <c r="F28" s="31">
        <f>SUM(F20:F27)</f>
        <v>0</v>
      </c>
      <c r="G28" s="4"/>
      <c r="H28" s="32">
        <f>SUM(H20:H27)</f>
        <v>0</v>
      </c>
      <c r="I28" s="31">
        <f t="shared" ref="I28" si="27">SUM(I20:I27)</f>
        <v>0</v>
      </c>
      <c r="J28" s="4"/>
      <c r="K28" s="32">
        <f t="shared" ref="K28:L28" si="28">SUM(K20:K27)</f>
        <v>0</v>
      </c>
      <c r="L28" s="31">
        <f t="shared" si="28"/>
        <v>0</v>
      </c>
      <c r="M28" s="4"/>
      <c r="N28" s="32">
        <f t="shared" ref="N28:O28" si="29">SUM(N20:N27)</f>
        <v>0</v>
      </c>
      <c r="O28" s="31">
        <f t="shared" si="29"/>
        <v>0</v>
      </c>
      <c r="P28" s="4"/>
      <c r="Q28" s="32">
        <f t="shared" ref="Q28:R28" si="30">SUM(Q20:Q27)</f>
        <v>0</v>
      </c>
      <c r="R28" s="31">
        <f t="shared" si="30"/>
        <v>0</v>
      </c>
      <c r="S28" s="4"/>
      <c r="T28" s="32">
        <f t="shared" ref="T28:U28" si="31">SUM(T20:T27)</f>
        <v>0</v>
      </c>
      <c r="U28" s="31">
        <f t="shared" si="31"/>
        <v>0</v>
      </c>
      <c r="V28" s="4"/>
      <c r="W28" s="32">
        <f t="shared" ref="W28:X28" si="32">SUM(W20:W27)</f>
        <v>0</v>
      </c>
      <c r="X28" s="31">
        <f t="shared" si="32"/>
        <v>0</v>
      </c>
      <c r="Y28" s="4"/>
      <c r="Z28" s="32">
        <f t="shared" ref="Z28:AA28" si="33">SUM(Z20:Z27)</f>
        <v>0</v>
      </c>
      <c r="AA28" s="31">
        <f t="shared" si="33"/>
        <v>0</v>
      </c>
      <c r="AB28" s="4"/>
      <c r="AC28" s="32">
        <f t="shared" ref="AC28:AD28" si="34">SUM(AC20:AC27)</f>
        <v>0</v>
      </c>
      <c r="AD28" s="31">
        <f t="shared" si="34"/>
        <v>0</v>
      </c>
      <c r="AE28" s="4"/>
      <c r="AF28" s="32">
        <f t="shared" ref="AF28:AG28" si="35">SUM(AF20:AF27)</f>
        <v>0</v>
      </c>
      <c r="AG28" s="31">
        <f t="shared" si="35"/>
        <v>0</v>
      </c>
      <c r="AH28" s="4"/>
      <c r="AI28" s="32">
        <f t="shared" ref="AI28:AJ28" si="36">SUM(AI20:AI27)</f>
        <v>0</v>
      </c>
      <c r="AJ28" s="31">
        <f t="shared" si="36"/>
        <v>0</v>
      </c>
      <c r="AK28" s="4"/>
      <c r="AL28" s="32">
        <f t="shared" ref="AL28:AM28" si="37">SUM(AL20:AL27)</f>
        <v>0</v>
      </c>
      <c r="AM28" s="31">
        <f t="shared" si="37"/>
        <v>0</v>
      </c>
      <c r="AN28" s="4"/>
      <c r="AO28" s="32">
        <f t="shared" ref="AO28:AP28" si="38">SUM(AO20:AO27)</f>
        <v>0</v>
      </c>
      <c r="AP28" s="31">
        <f t="shared" si="38"/>
        <v>0</v>
      </c>
      <c r="AQ28" s="4"/>
      <c r="AR28" s="32">
        <f t="shared" ref="AR28:AS28" si="39">SUM(AR20:AR27)</f>
        <v>0</v>
      </c>
      <c r="AS28" s="31">
        <f t="shared" si="39"/>
        <v>0</v>
      </c>
      <c r="AT28" s="4"/>
      <c r="AU28" s="32">
        <f t="shared" ref="AU28:AV28" si="40">SUM(AU20:AU27)</f>
        <v>0</v>
      </c>
      <c r="AV28" s="31">
        <f t="shared" si="40"/>
        <v>0</v>
      </c>
      <c r="AW28" s="4"/>
      <c r="AX28" s="32">
        <f t="shared" ref="AX28:AY28" si="41">SUM(AX20:AX27)</f>
        <v>0</v>
      </c>
      <c r="AY28" s="31">
        <f t="shared" si="41"/>
        <v>0</v>
      </c>
      <c r="AZ28" s="4"/>
      <c r="BA28" s="32">
        <f t="shared" ref="BA28:BB28" si="42">SUM(BA20:BA27)</f>
        <v>0</v>
      </c>
      <c r="BB28" s="31">
        <f t="shared" si="42"/>
        <v>0</v>
      </c>
      <c r="BC28" s="4"/>
      <c r="BD28" s="32">
        <f t="shared" ref="BD28:BE28" si="43">SUM(BD20:BD27)</f>
        <v>0</v>
      </c>
      <c r="BE28" s="31">
        <f t="shared" si="43"/>
        <v>0</v>
      </c>
      <c r="BF28" s="4"/>
      <c r="BG28" s="32">
        <f t="shared" ref="BG28:BH28" si="44">SUM(BG20:BG27)</f>
        <v>0</v>
      </c>
      <c r="BH28" s="31">
        <f t="shared" si="44"/>
        <v>0</v>
      </c>
      <c r="BI28" s="4"/>
      <c r="BJ28" s="32">
        <f t="shared" ref="BJ28:BK28" si="45">SUM(BJ20:BJ27)</f>
        <v>0</v>
      </c>
      <c r="BK28" s="31">
        <f t="shared" si="45"/>
        <v>0</v>
      </c>
      <c r="BL28" s="4"/>
      <c r="BM28" s="32">
        <f t="shared" ref="BM28:BN28" si="46">SUM(BM20:BM27)</f>
        <v>0</v>
      </c>
      <c r="BN28" s="31">
        <f t="shared" si="46"/>
        <v>0</v>
      </c>
      <c r="BO28" s="4"/>
      <c r="BP28" s="32">
        <f t="shared" ref="BP28:BQ28" si="47">SUM(BP20:BP27)</f>
        <v>0</v>
      </c>
      <c r="BQ28" s="31">
        <f t="shared" si="47"/>
        <v>0</v>
      </c>
      <c r="BR28" s="4"/>
      <c r="BS28" s="32">
        <f t="shared" ref="BS28:BT28" si="48">SUM(BS20:BS27)</f>
        <v>0</v>
      </c>
      <c r="BT28" s="31">
        <f t="shared" si="48"/>
        <v>0</v>
      </c>
      <c r="BU28" s="4"/>
      <c r="BV28" s="32">
        <f t="shared" ref="BV28:BW28" si="49">SUM(BV20:BV27)</f>
        <v>0</v>
      </c>
      <c r="BW28" s="31">
        <f t="shared" si="49"/>
        <v>0</v>
      </c>
      <c r="BX28" s="4"/>
      <c r="BY28" s="32">
        <f t="shared" ref="BY28:BZ28" si="50">SUM(BY20:BY27)</f>
        <v>0</v>
      </c>
      <c r="BZ28" s="31">
        <f t="shared" si="50"/>
        <v>0</v>
      </c>
      <c r="CA28" s="4"/>
      <c r="CB28" s="32">
        <f t="shared" ref="CB28" si="51">SUM(CB20:CB27)</f>
        <v>0</v>
      </c>
    </row>
    <row r="29" spans="3:80" x14ac:dyDescent="0.25">
      <c r="D29" s="59" t="s">
        <v>44</v>
      </c>
      <c r="E29" s="42"/>
      <c r="F29" s="33"/>
      <c r="G29" s="10"/>
      <c r="H29" s="34" t="e">
        <f>H28/F28</f>
        <v>#DIV/0!</v>
      </c>
      <c r="I29" s="33"/>
      <c r="J29" s="10"/>
      <c r="K29" s="34" t="e">
        <f t="shared" ref="K29" si="52">K28/I28</f>
        <v>#DIV/0!</v>
      </c>
      <c r="L29" s="33"/>
      <c r="M29" s="10"/>
      <c r="N29" s="34" t="e">
        <f t="shared" ref="N29" si="53">N28/L28</f>
        <v>#DIV/0!</v>
      </c>
      <c r="O29" s="33"/>
      <c r="P29" s="10"/>
      <c r="Q29" s="34" t="e">
        <f t="shared" ref="Q29" si="54">Q28/O28</f>
        <v>#DIV/0!</v>
      </c>
      <c r="R29" s="33"/>
      <c r="S29" s="10"/>
      <c r="T29" s="34" t="e">
        <f t="shared" ref="T29" si="55">T28/R28</f>
        <v>#DIV/0!</v>
      </c>
      <c r="U29" s="33"/>
      <c r="V29" s="10"/>
      <c r="W29" s="34" t="e">
        <f t="shared" ref="W29" si="56">W28/U28</f>
        <v>#DIV/0!</v>
      </c>
      <c r="X29" s="33"/>
      <c r="Y29" s="10"/>
      <c r="Z29" s="34" t="e">
        <f t="shared" ref="Z29" si="57">Z28/X28</f>
        <v>#DIV/0!</v>
      </c>
      <c r="AA29" s="33"/>
      <c r="AB29" s="10"/>
      <c r="AC29" s="34" t="e">
        <f t="shared" ref="AC29" si="58">AC28/AA28</f>
        <v>#DIV/0!</v>
      </c>
      <c r="AD29" s="33"/>
      <c r="AE29" s="10"/>
      <c r="AF29" s="34" t="e">
        <f t="shared" ref="AF29" si="59">AF28/AD28</f>
        <v>#DIV/0!</v>
      </c>
      <c r="AG29" s="33"/>
      <c r="AH29" s="10"/>
      <c r="AI29" s="34" t="e">
        <f t="shared" ref="AI29" si="60">AI28/AG28</f>
        <v>#DIV/0!</v>
      </c>
      <c r="AJ29" s="33"/>
      <c r="AK29" s="10"/>
      <c r="AL29" s="34" t="e">
        <f t="shared" ref="AL29" si="61">AL28/AJ28</f>
        <v>#DIV/0!</v>
      </c>
      <c r="AM29" s="33"/>
      <c r="AN29" s="10"/>
      <c r="AO29" s="34" t="e">
        <f t="shared" ref="AO29" si="62">AO28/AM28</f>
        <v>#DIV/0!</v>
      </c>
      <c r="AP29" s="33"/>
      <c r="AQ29" s="10"/>
      <c r="AR29" s="34" t="e">
        <f t="shared" ref="AR29" si="63">AR28/AP28</f>
        <v>#DIV/0!</v>
      </c>
      <c r="AS29" s="33"/>
      <c r="AT29" s="10"/>
      <c r="AU29" s="34" t="e">
        <f t="shared" ref="AU29" si="64">AU28/AS28</f>
        <v>#DIV/0!</v>
      </c>
      <c r="AV29" s="33"/>
      <c r="AW29" s="10"/>
      <c r="AX29" s="34" t="e">
        <f t="shared" ref="AX29" si="65">AX28/AV28</f>
        <v>#DIV/0!</v>
      </c>
      <c r="AY29" s="33"/>
      <c r="AZ29" s="10"/>
      <c r="BA29" s="34" t="e">
        <f t="shared" ref="BA29" si="66">BA28/AY28</f>
        <v>#DIV/0!</v>
      </c>
      <c r="BB29" s="33"/>
      <c r="BC29" s="10"/>
      <c r="BD29" s="34" t="e">
        <f t="shared" ref="BD29" si="67">BD28/BB28</f>
        <v>#DIV/0!</v>
      </c>
      <c r="BE29" s="33"/>
      <c r="BF29" s="10"/>
      <c r="BG29" s="34" t="e">
        <f t="shared" ref="BG29" si="68">BG28/BE28</f>
        <v>#DIV/0!</v>
      </c>
      <c r="BH29" s="33"/>
      <c r="BI29" s="10"/>
      <c r="BJ29" s="34" t="e">
        <f t="shared" ref="BJ29" si="69">BJ28/BH28</f>
        <v>#DIV/0!</v>
      </c>
      <c r="BK29" s="33"/>
      <c r="BL29" s="10"/>
      <c r="BM29" s="34" t="e">
        <f t="shared" ref="BM29" si="70">BM28/BK28</f>
        <v>#DIV/0!</v>
      </c>
      <c r="BN29" s="33"/>
      <c r="BO29" s="10"/>
      <c r="BP29" s="34" t="e">
        <f t="shared" ref="BP29" si="71">BP28/BN28</f>
        <v>#DIV/0!</v>
      </c>
      <c r="BQ29" s="33"/>
      <c r="BR29" s="10"/>
      <c r="BS29" s="34" t="e">
        <f t="shared" ref="BS29" si="72">BS28/BQ28</f>
        <v>#DIV/0!</v>
      </c>
      <c r="BT29" s="33"/>
      <c r="BU29" s="10"/>
      <c r="BV29" s="34" t="e">
        <f t="shared" ref="BV29" si="73">BV28/BT28</f>
        <v>#DIV/0!</v>
      </c>
      <c r="BW29" s="33"/>
      <c r="BX29" s="10"/>
      <c r="BY29" s="34" t="e">
        <f t="shared" ref="BY29" si="74">BY28/BW28</f>
        <v>#DIV/0!</v>
      </c>
      <c r="BZ29" s="33"/>
      <c r="CA29" s="10"/>
      <c r="CB29" s="34" t="e">
        <f t="shared" ref="CB29" si="75">CB28/BZ28</f>
        <v>#DIV/0!</v>
      </c>
    </row>
    <row r="30" spans="3:80" x14ac:dyDescent="0.25">
      <c r="D30" s="60"/>
      <c r="E30" s="61"/>
      <c r="F30" s="35"/>
      <c r="G30" s="36"/>
      <c r="H30" s="37"/>
      <c r="I30" s="35"/>
      <c r="J30" s="36"/>
      <c r="K30" s="37"/>
      <c r="L30" s="35"/>
      <c r="M30" s="36"/>
      <c r="N30" s="37"/>
      <c r="O30" s="35"/>
      <c r="P30" s="36"/>
      <c r="Q30" s="37"/>
      <c r="R30" s="35"/>
      <c r="S30" s="36"/>
      <c r="T30" s="37"/>
      <c r="U30" s="35"/>
      <c r="V30" s="36"/>
      <c r="W30" s="37"/>
      <c r="X30" s="35"/>
      <c r="Y30" s="36"/>
      <c r="Z30" s="37"/>
      <c r="AA30" s="35"/>
      <c r="AB30" s="36"/>
      <c r="AC30" s="37"/>
      <c r="AD30" s="35"/>
      <c r="AE30" s="36"/>
      <c r="AF30" s="37"/>
      <c r="AG30" s="35"/>
      <c r="AH30" s="36"/>
      <c r="AI30" s="37"/>
      <c r="AJ30" s="35"/>
      <c r="AK30" s="36"/>
      <c r="AL30" s="37"/>
      <c r="AM30" s="35"/>
      <c r="AN30" s="36"/>
      <c r="AO30" s="37"/>
      <c r="AP30" s="35"/>
      <c r="AQ30" s="36"/>
      <c r="AR30" s="37"/>
      <c r="AS30" s="35"/>
      <c r="AT30" s="36"/>
      <c r="AU30" s="37"/>
      <c r="AV30" s="35"/>
      <c r="AW30" s="36"/>
      <c r="AX30" s="37"/>
      <c r="AY30" s="35"/>
      <c r="AZ30" s="36"/>
      <c r="BA30" s="37"/>
      <c r="BB30" s="35"/>
      <c r="BC30" s="36"/>
      <c r="BD30" s="37"/>
      <c r="BE30" s="35"/>
      <c r="BF30" s="36"/>
      <c r="BG30" s="37"/>
      <c r="BH30" s="35"/>
      <c r="BI30" s="36"/>
      <c r="BJ30" s="37"/>
      <c r="BK30" s="35"/>
      <c r="BL30" s="36"/>
      <c r="BM30" s="37"/>
      <c r="BN30" s="35"/>
      <c r="BO30" s="36"/>
      <c r="BP30" s="37"/>
      <c r="BQ30" s="35"/>
      <c r="BR30" s="36"/>
      <c r="BS30" s="37"/>
      <c r="BT30" s="35"/>
      <c r="BU30" s="36"/>
      <c r="BV30" s="37"/>
      <c r="BW30" s="35"/>
      <c r="BX30" s="36"/>
      <c r="BY30" s="37"/>
      <c r="BZ30" s="35"/>
      <c r="CA30" s="36"/>
      <c r="CB30" s="37"/>
    </row>
    <row r="31" spans="3:80" x14ac:dyDescent="0.25">
      <c r="D31" s="57" t="s">
        <v>5</v>
      </c>
      <c r="E31" s="61"/>
      <c r="F31" s="35"/>
      <c r="G31" s="36"/>
      <c r="H31" s="37"/>
      <c r="I31" s="35"/>
      <c r="J31" s="36"/>
      <c r="K31" s="37"/>
      <c r="L31" s="35"/>
      <c r="M31" s="36"/>
      <c r="N31" s="37"/>
      <c r="O31" s="35"/>
      <c r="P31" s="36"/>
      <c r="Q31" s="37"/>
      <c r="R31" s="35"/>
      <c r="S31" s="36"/>
      <c r="T31" s="37"/>
      <c r="U31" s="35"/>
      <c r="V31" s="36"/>
      <c r="W31" s="37"/>
      <c r="X31" s="35"/>
      <c r="Y31" s="36"/>
      <c r="Z31" s="37"/>
      <c r="AA31" s="35"/>
      <c r="AB31" s="36"/>
      <c r="AC31" s="37"/>
      <c r="AD31" s="35"/>
      <c r="AE31" s="36"/>
      <c r="AF31" s="37"/>
      <c r="AG31" s="35"/>
      <c r="AH31" s="36"/>
      <c r="AI31" s="37"/>
      <c r="AJ31" s="35"/>
      <c r="AK31" s="36"/>
      <c r="AL31" s="37"/>
      <c r="AM31" s="35"/>
      <c r="AN31" s="36"/>
      <c r="AO31" s="37"/>
      <c r="AP31" s="35"/>
      <c r="AQ31" s="36"/>
      <c r="AR31" s="37"/>
      <c r="AS31" s="35"/>
      <c r="AT31" s="36"/>
      <c r="AU31" s="37"/>
      <c r="AV31" s="35"/>
      <c r="AW31" s="36"/>
      <c r="AX31" s="37"/>
      <c r="AY31" s="35"/>
      <c r="AZ31" s="36"/>
      <c r="BA31" s="37"/>
      <c r="BB31" s="35"/>
      <c r="BC31" s="36"/>
      <c r="BD31" s="37"/>
      <c r="BE31" s="35"/>
      <c r="BF31" s="36"/>
      <c r="BG31" s="37"/>
      <c r="BH31" s="35"/>
      <c r="BI31" s="36"/>
      <c r="BJ31" s="37"/>
      <c r="BK31" s="35"/>
      <c r="BL31" s="36"/>
      <c r="BM31" s="37"/>
      <c r="BN31" s="35"/>
      <c r="BO31" s="36"/>
      <c r="BP31" s="37"/>
      <c r="BQ31" s="35"/>
      <c r="BR31" s="36"/>
      <c r="BS31" s="37"/>
      <c r="BT31" s="35"/>
      <c r="BU31" s="36"/>
      <c r="BV31" s="37"/>
      <c r="BW31" s="35"/>
      <c r="BX31" s="36"/>
      <c r="BY31" s="37"/>
      <c r="BZ31" s="35"/>
      <c r="CA31" s="36"/>
      <c r="CB31" s="37"/>
    </row>
    <row r="32" spans="3:80" x14ac:dyDescent="0.25">
      <c r="C32" s="42"/>
      <c r="D32" s="260" t="s">
        <v>241</v>
      </c>
      <c r="E32" s="63"/>
      <c r="F32" s="38" t="e">
        <f t="shared" ref="F32:H32" si="76">SUM(F33:F36)</f>
        <v>#DIV/0!</v>
      </c>
      <c r="G32" s="19">
        <f t="shared" si="76"/>
        <v>0</v>
      </c>
      <c r="H32" s="39" t="e">
        <f t="shared" si="76"/>
        <v>#DIV/0!</v>
      </c>
      <c r="I32" s="38" t="e">
        <f t="shared" ref="I32:BT32" si="77">SUM(I33:I36)</f>
        <v>#DIV/0!</v>
      </c>
      <c r="J32" s="19">
        <f t="shared" si="77"/>
        <v>0</v>
      </c>
      <c r="K32" s="39" t="e">
        <f t="shared" si="77"/>
        <v>#DIV/0!</v>
      </c>
      <c r="L32" s="38" t="e">
        <f t="shared" si="77"/>
        <v>#DIV/0!</v>
      </c>
      <c r="M32" s="19">
        <f t="shared" si="77"/>
        <v>0</v>
      </c>
      <c r="N32" s="39" t="e">
        <f t="shared" si="77"/>
        <v>#DIV/0!</v>
      </c>
      <c r="O32" s="38" t="e">
        <f t="shared" si="77"/>
        <v>#DIV/0!</v>
      </c>
      <c r="P32" s="19">
        <f t="shared" si="77"/>
        <v>0</v>
      </c>
      <c r="Q32" s="39" t="e">
        <f t="shared" si="77"/>
        <v>#DIV/0!</v>
      </c>
      <c r="R32" s="38" t="e">
        <f t="shared" si="77"/>
        <v>#DIV/0!</v>
      </c>
      <c r="S32" s="19">
        <f t="shared" si="77"/>
        <v>0</v>
      </c>
      <c r="T32" s="39" t="e">
        <f t="shared" si="77"/>
        <v>#DIV/0!</v>
      </c>
      <c r="U32" s="38" t="e">
        <f t="shared" si="77"/>
        <v>#DIV/0!</v>
      </c>
      <c r="V32" s="19">
        <f t="shared" si="77"/>
        <v>1</v>
      </c>
      <c r="W32" s="39" t="e">
        <f t="shared" si="77"/>
        <v>#DIV/0!</v>
      </c>
      <c r="X32" s="38" t="e">
        <f t="shared" si="77"/>
        <v>#DIV/0!</v>
      </c>
      <c r="Y32" s="19">
        <f t="shared" si="77"/>
        <v>1</v>
      </c>
      <c r="Z32" s="39" t="e">
        <f t="shared" si="77"/>
        <v>#DIV/0!</v>
      </c>
      <c r="AA32" s="38" t="e">
        <f t="shared" si="77"/>
        <v>#DIV/0!</v>
      </c>
      <c r="AB32" s="19">
        <f t="shared" si="77"/>
        <v>1</v>
      </c>
      <c r="AC32" s="39" t="e">
        <f t="shared" si="77"/>
        <v>#DIV/0!</v>
      </c>
      <c r="AD32" s="38" t="e">
        <f t="shared" si="77"/>
        <v>#DIV/0!</v>
      </c>
      <c r="AE32" s="19">
        <f t="shared" si="77"/>
        <v>1</v>
      </c>
      <c r="AF32" s="39" t="e">
        <f t="shared" si="77"/>
        <v>#DIV/0!</v>
      </c>
      <c r="AG32" s="38" t="e">
        <f t="shared" si="77"/>
        <v>#DIV/0!</v>
      </c>
      <c r="AH32" s="19">
        <f t="shared" si="77"/>
        <v>1</v>
      </c>
      <c r="AI32" s="39" t="e">
        <f t="shared" si="77"/>
        <v>#DIV/0!</v>
      </c>
      <c r="AJ32" s="38" t="e">
        <f t="shared" si="77"/>
        <v>#DIV/0!</v>
      </c>
      <c r="AK32" s="19">
        <f t="shared" si="77"/>
        <v>1</v>
      </c>
      <c r="AL32" s="39" t="e">
        <f t="shared" si="77"/>
        <v>#DIV/0!</v>
      </c>
      <c r="AM32" s="38" t="e">
        <f t="shared" si="77"/>
        <v>#DIV/0!</v>
      </c>
      <c r="AN32" s="19">
        <f t="shared" si="77"/>
        <v>1</v>
      </c>
      <c r="AO32" s="39" t="e">
        <f t="shared" si="77"/>
        <v>#DIV/0!</v>
      </c>
      <c r="AP32" s="38" t="e">
        <f t="shared" si="77"/>
        <v>#DIV/0!</v>
      </c>
      <c r="AQ32" s="19">
        <f t="shared" si="77"/>
        <v>1</v>
      </c>
      <c r="AR32" s="39" t="e">
        <f t="shared" si="77"/>
        <v>#DIV/0!</v>
      </c>
      <c r="AS32" s="38" t="e">
        <f t="shared" si="77"/>
        <v>#DIV/0!</v>
      </c>
      <c r="AT32" s="19">
        <f t="shared" si="77"/>
        <v>1</v>
      </c>
      <c r="AU32" s="39" t="e">
        <f t="shared" si="77"/>
        <v>#DIV/0!</v>
      </c>
      <c r="AV32" s="38" t="e">
        <f t="shared" si="77"/>
        <v>#DIV/0!</v>
      </c>
      <c r="AW32" s="19">
        <f t="shared" si="77"/>
        <v>1</v>
      </c>
      <c r="AX32" s="39" t="e">
        <f t="shared" si="77"/>
        <v>#DIV/0!</v>
      </c>
      <c r="AY32" s="38" t="e">
        <f t="shared" si="77"/>
        <v>#DIV/0!</v>
      </c>
      <c r="AZ32" s="19">
        <f t="shared" si="77"/>
        <v>1</v>
      </c>
      <c r="BA32" s="39" t="e">
        <f t="shared" si="77"/>
        <v>#DIV/0!</v>
      </c>
      <c r="BB32" s="38" t="e">
        <f t="shared" si="77"/>
        <v>#DIV/0!</v>
      </c>
      <c r="BC32" s="19">
        <f t="shared" si="77"/>
        <v>1</v>
      </c>
      <c r="BD32" s="39" t="e">
        <f t="shared" si="77"/>
        <v>#DIV/0!</v>
      </c>
      <c r="BE32" s="38" t="e">
        <f t="shared" si="77"/>
        <v>#DIV/0!</v>
      </c>
      <c r="BF32" s="19">
        <f t="shared" si="77"/>
        <v>1</v>
      </c>
      <c r="BG32" s="39" t="e">
        <f t="shared" si="77"/>
        <v>#DIV/0!</v>
      </c>
      <c r="BH32" s="38" t="e">
        <f t="shared" si="77"/>
        <v>#DIV/0!</v>
      </c>
      <c r="BI32" s="19">
        <f t="shared" si="77"/>
        <v>1</v>
      </c>
      <c r="BJ32" s="39" t="e">
        <f t="shared" si="77"/>
        <v>#DIV/0!</v>
      </c>
      <c r="BK32" s="38" t="e">
        <f t="shared" si="77"/>
        <v>#DIV/0!</v>
      </c>
      <c r="BL32" s="19">
        <f t="shared" si="77"/>
        <v>1</v>
      </c>
      <c r="BM32" s="39" t="e">
        <f t="shared" si="77"/>
        <v>#DIV/0!</v>
      </c>
      <c r="BN32" s="38" t="e">
        <f t="shared" si="77"/>
        <v>#DIV/0!</v>
      </c>
      <c r="BO32" s="19">
        <f t="shared" si="77"/>
        <v>1</v>
      </c>
      <c r="BP32" s="39" t="e">
        <f t="shared" si="77"/>
        <v>#DIV/0!</v>
      </c>
      <c r="BQ32" s="38" t="e">
        <f t="shared" si="77"/>
        <v>#DIV/0!</v>
      </c>
      <c r="BR32" s="19">
        <f t="shared" si="77"/>
        <v>1</v>
      </c>
      <c r="BS32" s="39" t="e">
        <f t="shared" si="77"/>
        <v>#DIV/0!</v>
      </c>
      <c r="BT32" s="38" t="e">
        <f t="shared" si="77"/>
        <v>#DIV/0!</v>
      </c>
      <c r="BU32" s="19">
        <f t="shared" ref="BU32:CB32" si="78">SUM(BU33:BU36)</f>
        <v>1</v>
      </c>
      <c r="BV32" s="39" t="e">
        <f t="shared" si="78"/>
        <v>#DIV/0!</v>
      </c>
      <c r="BW32" s="38" t="e">
        <f t="shared" si="78"/>
        <v>#DIV/0!</v>
      </c>
      <c r="BX32" s="19">
        <f t="shared" si="78"/>
        <v>1</v>
      </c>
      <c r="BY32" s="39" t="e">
        <f t="shared" si="78"/>
        <v>#DIV/0!</v>
      </c>
      <c r="BZ32" s="38" t="e">
        <f t="shared" si="78"/>
        <v>#DIV/0!</v>
      </c>
      <c r="CA32" s="19">
        <f t="shared" si="78"/>
        <v>1</v>
      </c>
      <c r="CB32" s="39" t="e">
        <f t="shared" si="78"/>
        <v>#DIV/0!</v>
      </c>
    </row>
    <row r="33" spans="1:80" x14ac:dyDescent="0.25">
      <c r="B33" s="21">
        <f>'Trading Input Sheet'!D58</f>
        <v>0</v>
      </c>
      <c r="C33" s="21"/>
      <c r="D33" s="263" t="s">
        <v>242</v>
      </c>
      <c r="E33" s="56"/>
      <c r="F33" s="28">
        <f>F20*$B$33</f>
        <v>0</v>
      </c>
      <c r="G33" s="18"/>
      <c r="H33" s="29">
        <f>H20*$B$33</f>
        <v>0</v>
      </c>
      <c r="I33" s="28">
        <f t="shared" ref="I33" si="79">I20*$B$33</f>
        <v>0</v>
      </c>
      <c r="J33" s="18"/>
      <c r="K33" s="29">
        <f t="shared" ref="K33:L33" si="80">K20*$B$33</f>
        <v>0</v>
      </c>
      <c r="L33" s="28">
        <f t="shared" si="80"/>
        <v>0</v>
      </c>
      <c r="M33" s="18"/>
      <c r="N33" s="29">
        <f t="shared" ref="N33:O33" si="81">N20*$B$33</f>
        <v>0</v>
      </c>
      <c r="O33" s="28">
        <f t="shared" si="81"/>
        <v>0</v>
      </c>
      <c r="P33" s="18"/>
      <c r="Q33" s="29">
        <f t="shared" ref="Q33:R33" si="82">Q20*$B$33</f>
        <v>0</v>
      </c>
      <c r="R33" s="28">
        <f t="shared" si="82"/>
        <v>0</v>
      </c>
      <c r="S33" s="18"/>
      <c r="T33" s="29">
        <f t="shared" ref="T33:U33" si="83">T20*$B$33</f>
        <v>0</v>
      </c>
      <c r="U33" s="28">
        <f t="shared" si="83"/>
        <v>0</v>
      </c>
      <c r="V33" s="18"/>
      <c r="W33" s="29">
        <f t="shared" ref="W33:X33" si="84">W20*$B$33</f>
        <v>0</v>
      </c>
      <c r="X33" s="28">
        <f t="shared" si="84"/>
        <v>0</v>
      </c>
      <c r="Y33" s="18"/>
      <c r="Z33" s="29">
        <f t="shared" ref="Z33:AA33" si="85">Z20*$B$33</f>
        <v>0</v>
      </c>
      <c r="AA33" s="28">
        <f t="shared" si="85"/>
        <v>0</v>
      </c>
      <c r="AB33" s="18"/>
      <c r="AC33" s="29">
        <f t="shared" ref="AC33:AD33" si="86">AC20*$B$33</f>
        <v>0</v>
      </c>
      <c r="AD33" s="28">
        <f t="shared" si="86"/>
        <v>0</v>
      </c>
      <c r="AE33" s="18"/>
      <c r="AF33" s="29">
        <f t="shared" ref="AF33:AG33" si="87">AF20*$B$33</f>
        <v>0</v>
      </c>
      <c r="AG33" s="28">
        <f t="shared" si="87"/>
        <v>0</v>
      </c>
      <c r="AH33" s="18"/>
      <c r="AI33" s="29">
        <f t="shared" ref="AI33:AJ33" si="88">AI20*$B$33</f>
        <v>0</v>
      </c>
      <c r="AJ33" s="28">
        <f t="shared" si="88"/>
        <v>0</v>
      </c>
      <c r="AK33" s="18"/>
      <c r="AL33" s="29">
        <f t="shared" ref="AL33:AM33" si="89">AL20*$B$33</f>
        <v>0</v>
      </c>
      <c r="AM33" s="28">
        <f t="shared" si="89"/>
        <v>0</v>
      </c>
      <c r="AN33" s="18"/>
      <c r="AO33" s="29">
        <f t="shared" ref="AO33:AP33" si="90">AO20*$B$33</f>
        <v>0</v>
      </c>
      <c r="AP33" s="28">
        <f t="shared" si="90"/>
        <v>0</v>
      </c>
      <c r="AQ33" s="18"/>
      <c r="AR33" s="29">
        <f t="shared" ref="AR33:AS33" si="91">AR20*$B$33</f>
        <v>0</v>
      </c>
      <c r="AS33" s="28">
        <f t="shared" si="91"/>
        <v>0</v>
      </c>
      <c r="AT33" s="18"/>
      <c r="AU33" s="29">
        <f t="shared" ref="AU33:AV33" si="92">AU20*$B$33</f>
        <v>0</v>
      </c>
      <c r="AV33" s="28">
        <f t="shared" si="92"/>
        <v>0</v>
      </c>
      <c r="AW33" s="18"/>
      <c r="AX33" s="29">
        <f t="shared" ref="AX33:AY33" si="93">AX20*$B$33</f>
        <v>0</v>
      </c>
      <c r="AY33" s="28">
        <f t="shared" si="93"/>
        <v>0</v>
      </c>
      <c r="AZ33" s="18"/>
      <c r="BA33" s="29">
        <f t="shared" ref="BA33:BB33" si="94">BA20*$B$33</f>
        <v>0</v>
      </c>
      <c r="BB33" s="28">
        <f t="shared" si="94"/>
        <v>0</v>
      </c>
      <c r="BC33" s="18"/>
      <c r="BD33" s="29">
        <f t="shared" ref="BD33:BE33" si="95">BD20*$B$33</f>
        <v>0</v>
      </c>
      <c r="BE33" s="28">
        <f t="shared" si="95"/>
        <v>0</v>
      </c>
      <c r="BF33" s="18"/>
      <c r="BG33" s="29">
        <f t="shared" ref="BG33:BH33" si="96">BG20*$B$33</f>
        <v>0</v>
      </c>
      <c r="BH33" s="28">
        <f t="shared" si="96"/>
        <v>0</v>
      </c>
      <c r="BI33" s="18"/>
      <c r="BJ33" s="29">
        <f t="shared" ref="BJ33:BK33" si="97">BJ20*$B$33</f>
        <v>0</v>
      </c>
      <c r="BK33" s="28">
        <f t="shared" si="97"/>
        <v>0</v>
      </c>
      <c r="BL33" s="18"/>
      <c r="BM33" s="29">
        <f t="shared" ref="BM33:BN33" si="98">BM20*$B$33</f>
        <v>0</v>
      </c>
      <c r="BN33" s="28">
        <f t="shared" si="98"/>
        <v>0</v>
      </c>
      <c r="BO33" s="18"/>
      <c r="BP33" s="29">
        <f t="shared" ref="BP33:BQ33" si="99">BP20*$B$33</f>
        <v>0</v>
      </c>
      <c r="BQ33" s="28">
        <f t="shared" si="99"/>
        <v>0</v>
      </c>
      <c r="BR33" s="18"/>
      <c r="BS33" s="29">
        <f t="shared" ref="BS33:BT33" si="100">BS20*$B$33</f>
        <v>0</v>
      </c>
      <c r="BT33" s="28">
        <f t="shared" si="100"/>
        <v>0</v>
      </c>
      <c r="BU33" s="18"/>
      <c r="BV33" s="29">
        <f t="shared" ref="BV33:BW33" si="101">BV20*$B$33</f>
        <v>0</v>
      </c>
      <c r="BW33" s="28">
        <f t="shared" si="101"/>
        <v>0</v>
      </c>
      <c r="BX33" s="18"/>
      <c r="BY33" s="29">
        <f t="shared" ref="BY33:BZ33" si="102">BY20*$B$33</f>
        <v>0</v>
      </c>
      <c r="BZ33" s="28">
        <f t="shared" si="102"/>
        <v>0</v>
      </c>
      <c r="CA33" s="18"/>
      <c r="CB33" s="29">
        <f t="shared" ref="CB33" si="103">CB20*$B$33</f>
        <v>0</v>
      </c>
    </row>
    <row r="34" spans="1:80" x14ac:dyDescent="0.25">
      <c r="B34" s="21" t="e">
        <f>'Trading Input Sheet'!D59</f>
        <v>#DIV/0!</v>
      </c>
      <c r="C34" s="21"/>
      <c r="D34" s="263" t="s">
        <v>243</v>
      </c>
      <c r="E34" s="56"/>
      <c r="F34" s="28" t="e">
        <f>F$20*$B34</f>
        <v>#DIV/0!</v>
      </c>
      <c r="G34" s="18"/>
      <c r="H34" s="29" t="e">
        <f>H$20*$B34</f>
        <v>#DIV/0!</v>
      </c>
      <c r="I34" s="28" t="e">
        <f t="shared" ref="I34" si="104">I$20*$B34</f>
        <v>#DIV/0!</v>
      </c>
      <c r="J34" s="18"/>
      <c r="K34" s="29" t="e">
        <f t="shared" ref="K34:L34" si="105">K$20*$B34</f>
        <v>#DIV/0!</v>
      </c>
      <c r="L34" s="28" t="e">
        <f t="shared" si="105"/>
        <v>#DIV/0!</v>
      </c>
      <c r="M34" s="18"/>
      <c r="N34" s="29" t="e">
        <f t="shared" ref="N34:O34" si="106">N$20*$B34</f>
        <v>#DIV/0!</v>
      </c>
      <c r="O34" s="28" t="e">
        <f t="shared" si="106"/>
        <v>#DIV/0!</v>
      </c>
      <c r="P34" s="18"/>
      <c r="Q34" s="29" t="e">
        <f t="shared" ref="Q34:R34" si="107">Q$20*$B34</f>
        <v>#DIV/0!</v>
      </c>
      <c r="R34" s="28" t="e">
        <f t="shared" si="107"/>
        <v>#DIV/0!</v>
      </c>
      <c r="S34" s="18"/>
      <c r="T34" s="29" t="e">
        <f t="shared" ref="T34:U34" si="108">T$20*$B34</f>
        <v>#DIV/0!</v>
      </c>
      <c r="U34" s="28" t="e">
        <f t="shared" si="108"/>
        <v>#DIV/0!</v>
      </c>
      <c r="V34" s="18"/>
      <c r="W34" s="29" t="e">
        <f t="shared" ref="W34:X34" si="109">W$20*$B34</f>
        <v>#DIV/0!</v>
      </c>
      <c r="X34" s="28" t="e">
        <f t="shared" si="109"/>
        <v>#DIV/0!</v>
      </c>
      <c r="Y34" s="18"/>
      <c r="Z34" s="29" t="e">
        <f t="shared" ref="Z34:AA34" si="110">Z$20*$B34</f>
        <v>#DIV/0!</v>
      </c>
      <c r="AA34" s="28" t="e">
        <f t="shared" si="110"/>
        <v>#DIV/0!</v>
      </c>
      <c r="AB34" s="18"/>
      <c r="AC34" s="29" t="e">
        <f t="shared" ref="AC34:AD34" si="111">AC$20*$B34</f>
        <v>#DIV/0!</v>
      </c>
      <c r="AD34" s="28" t="e">
        <f t="shared" si="111"/>
        <v>#DIV/0!</v>
      </c>
      <c r="AE34" s="18"/>
      <c r="AF34" s="29" t="e">
        <f t="shared" ref="AF34:AG34" si="112">AF$20*$B34</f>
        <v>#DIV/0!</v>
      </c>
      <c r="AG34" s="28" t="e">
        <f t="shared" si="112"/>
        <v>#DIV/0!</v>
      </c>
      <c r="AH34" s="18"/>
      <c r="AI34" s="29" t="e">
        <f t="shared" ref="AI34:AJ34" si="113">AI$20*$B34</f>
        <v>#DIV/0!</v>
      </c>
      <c r="AJ34" s="28" t="e">
        <f t="shared" si="113"/>
        <v>#DIV/0!</v>
      </c>
      <c r="AK34" s="18"/>
      <c r="AL34" s="29" t="e">
        <f t="shared" ref="AL34:AM34" si="114">AL$20*$B34</f>
        <v>#DIV/0!</v>
      </c>
      <c r="AM34" s="28" t="e">
        <f t="shared" si="114"/>
        <v>#DIV/0!</v>
      </c>
      <c r="AN34" s="18"/>
      <c r="AO34" s="29" t="e">
        <f t="shared" ref="AO34:AP34" si="115">AO$20*$B34</f>
        <v>#DIV/0!</v>
      </c>
      <c r="AP34" s="28" t="e">
        <f t="shared" si="115"/>
        <v>#DIV/0!</v>
      </c>
      <c r="AQ34" s="18"/>
      <c r="AR34" s="29" t="e">
        <f t="shared" ref="AR34:AS34" si="116">AR$20*$B34</f>
        <v>#DIV/0!</v>
      </c>
      <c r="AS34" s="28" t="e">
        <f t="shared" si="116"/>
        <v>#DIV/0!</v>
      </c>
      <c r="AT34" s="18"/>
      <c r="AU34" s="29" t="e">
        <f t="shared" ref="AU34:AV34" si="117">AU$20*$B34</f>
        <v>#DIV/0!</v>
      </c>
      <c r="AV34" s="28" t="e">
        <f t="shared" si="117"/>
        <v>#DIV/0!</v>
      </c>
      <c r="AW34" s="18"/>
      <c r="AX34" s="29" t="e">
        <f t="shared" ref="AX34:AY34" si="118">AX$20*$B34</f>
        <v>#DIV/0!</v>
      </c>
      <c r="AY34" s="28" t="e">
        <f t="shared" si="118"/>
        <v>#DIV/0!</v>
      </c>
      <c r="AZ34" s="18"/>
      <c r="BA34" s="29" t="e">
        <f t="shared" ref="BA34:BB34" si="119">BA$20*$B34</f>
        <v>#DIV/0!</v>
      </c>
      <c r="BB34" s="28" t="e">
        <f t="shared" si="119"/>
        <v>#DIV/0!</v>
      </c>
      <c r="BC34" s="18"/>
      <c r="BD34" s="29" t="e">
        <f t="shared" ref="BD34:BE34" si="120">BD$20*$B34</f>
        <v>#DIV/0!</v>
      </c>
      <c r="BE34" s="28" t="e">
        <f t="shared" si="120"/>
        <v>#DIV/0!</v>
      </c>
      <c r="BF34" s="18"/>
      <c r="BG34" s="29" t="e">
        <f t="shared" ref="BG34:BH34" si="121">BG$20*$B34</f>
        <v>#DIV/0!</v>
      </c>
      <c r="BH34" s="28" t="e">
        <f t="shared" si="121"/>
        <v>#DIV/0!</v>
      </c>
      <c r="BI34" s="18"/>
      <c r="BJ34" s="29" t="e">
        <f t="shared" ref="BJ34:BK34" si="122">BJ$20*$B34</f>
        <v>#DIV/0!</v>
      </c>
      <c r="BK34" s="28" t="e">
        <f t="shared" si="122"/>
        <v>#DIV/0!</v>
      </c>
      <c r="BL34" s="18"/>
      <c r="BM34" s="29" t="e">
        <f t="shared" ref="BM34:BN34" si="123">BM$20*$B34</f>
        <v>#DIV/0!</v>
      </c>
      <c r="BN34" s="28" t="e">
        <f t="shared" si="123"/>
        <v>#DIV/0!</v>
      </c>
      <c r="BO34" s="18"/>
      <c r="BP34" s="29" t="e">
        <f t="shared" ref="BP34:BQ34" si="124">BP$20*$B34</f>
        <v>#DIV/0!</v>
      </c>
      <c r="BQ34" s="28" t="e">
        <f t="shared" si="124"/>
        <v>#DIV/0!</v>
      </c>
      <c r="BR34" s="18"/>
      <c r="BS34" s="29" t="e">
        <f t="shared" ref="BS34:BT34" si="125">BS$20*$B34</f>
        <v>#DIV/0!</v>
      </c>
      <c r="BT34" s="28" t="e">
        <f t="shared" si="125"/>
        <v>#DIV/0!</v>
      </c>
      <c r="BU34" s="18"/>
      <c r="BV34" s="29" t="e">
        <f t="shared" ref="BV34:BW34" si="126">BV$20*$B34</f>
        <v>#DIV/0!</v>
      </c>
      <c r="BW34" s="28" t="e">
        <f t="shared" si="126"/>
        <v>#DIV/0!</v>
      </c>
      <c r="BX34" s="18"/>
      <c r="BY34" s="29" t="e">
        <f t="shared" ref="BY34:BZ34" si="127">BY$20*$B34</f>
        <v>#DIV/0!</v>
      </c>
      <c r="BZ34" s="28" t="e">
        <f t="shared" si="127"/>
        <v>#DIV/0!</v>
      </c>
      <c r="CA34" s="18"/>
      <c r="CB34" s="29" t="e">
        <f t="shared" ref="CB34" si="128">CB$20*$B34</f>
        <v>#DIV/0!</v>
      </c>
    </row>
    <row r="35" spans="1:80" x14ac:dyDescent="0.25">
      <c r="B35" s="21"/>
      <c r="C35" s="20"/>
      <c r="D35" s="263" t="s">
        <v>244</v>
      </c>
      <c r="E35" s="29">
        <f>'Trading Input Sheet'!D60</f>
        <v>0</v>
      </c>
      <c r="F35" s="28">
        <f>$E35/12</f>
        <v>0</v>
      </c>
      <c r="G35" s="149">
        <f>IF(G$2=$A$2,100%,G$10/F$10)</f>
        <v>0</v>
      </c>
      <c r="H35" s="29">
        <f>F35*G35</f>
        <v>0</v>
      </c>
      <c r="I35" s="28">
        <f t="shared" ref="I35" si="129">$E35/12</f>
        <v>0</v>
      </c>
      <c r="J35" s="18">
        <f t="shared" ref="J35" si="130">IF(J$2=$A$2,100%,J$10/I$10)</f>
        <v>0</v>
      </c>
      <c r="K35" s="29">
        <f t="shared" ref="K35" si="131">I35*J35</f>
        <v>0</v>
      </c>
      <c r="L35" s="28">
        <f t="shared" ref="L35" si="132">$E35/12</f>
        <v>0</v>
      </c>
      <c r="M35" s="18">
        <f t="shared" ref="M35" si="133">IF(M$2=$A$2,100%,M$10/L$10)</f>
        <v>0</v>
      </c>
      <c r="N35" s="29">
        <f t="shared" ref="N35" si="134">L35*M35</f>
        <v>0</v>
      </c>
      <c r="O35" s="28">
        <f t="shared" ref="O35" si="135">$E35/12</f>
        <v>0</v>
      </c>
      <c r="P35" s="18">
        <f t="shared" ref="P35" si="136">IF(P$2=$A$2,100%,P$10/O$10)</f>
        <v>0</v>
      </c>
      <c r="Q35" s="29">
        <f t="shared" ref="Q35" si="137">O35*P35</f>
        <v>0</v>
      </c>
      <c r="R35" s="28">
        <f t="shared" ref="R35" si="138">$E35/12</f>
        <v>0</v>
      </c>
      <c r="S35" s="18">
        <f t="shared" ref="S35" si="139">IF(S$2=$A$2,100%,S$10/R$10)</f>
        <v>0</v>
      </c>
      <c r="T35" s="29">
        <f t="shared" ref="T35" si="140">R35*S35</f>
        <v>0</v>
      </c>
      <c r="U35" s="28">
        <f t="shared" ref="U35" si="141">$E35/12</f>
        <v>0</v>
      </c>
      <c r="V35" s="18">
        <f t="shared" ref="V35" si="142">IF(V$2=$A$2,100%,V$10/U$10)</f>
        <v>1</v>
      </c>
      <c r="W35" s="29">
        <f t="shared" ref="W35" si="143">U35*V35</f>
        <v>0</v>
      </c>
      <c r="X35" s="28">
        <f t="shared" ref="X35" si="144">$E35/12</f>
        <v>0</v>
      </c>
      <c r="Y35" s="18">
        <f t="shared" ref="Y35" si="145">IF(Y$2=$A$2,100%,Y$10/X$10)</f>
        <v>1</v>
      </c>
      <c r="Z35" s="29">
        <f t="shared" ref="Z35" si="146">X35*Y35</f>
        <v>0</v>
      </c>
      <c r="AA35" s="28">
        <f t="shared" ref="AA35" si="147">$E35/12</f>
        <v>0</v>
      </c>
      <c r="AB35" s="18">
        <f t="shared" ref="AB35" si="148">IF(AB$2=$A$2,100%,AB$10/AA$10)</f>
        <v>1</v>
      </c>
      <c r="AC35" s="29">
        <f t="shared" ref="AC35" si="149">AA35*AB35</f>
        <v>0</v>
      </c>
      <c r="AD35" s="28">
        <f t="shared" ref="AD35" si="150">$E35/12</f>
        <v>0</v>
      </c>
      <c r="AE35" s="18">
        <f t="shared" ref="AE35" si="151">IF(AE$2=$A$2,100%,AE$10/AD$10)</f>
        <v>1</v>
      </c>
      <c r="AF35" s="29">
        <f t="shared" ref="AF35" si="152">AD35*AE35</f>
        <v>0</v>
      </c>
      <c r="AG35" s="28">
        <f t="shared" ref="AG35" si="153">$E35/12</f>
        <v>0</v>
      </c>
      <c r="AH35" s="18">
        <f t="shared" ref="AH35" si="154">IF(AH$2=$A$2,100%,AH$10/AG$10)</f>
        <v>1</v>
      </c>
      <c r="AI35" s="29">
        <f t="shared" ref="AI35" si="155">AG35*AH35</f>
        <v>0</v>
      </c>
      <c r="AJ35" s="28">
        <f t="shared" ref="AJ35" si="156">$E35/12</f>
        <v>0</v>
      </c>
      <c r="AK35" s="18">
        <f t="shared" ref="AK35" si="157">IF(AK$2=$A$2,100%,AK$10/AJ$10)</f>
        <v>1</v>
      </c>
      <c r="AL35" s="29">
        <f t="shared" ref="AL35" si="158">AJ35*AK35</f>
        <v>0</v>
      </c>
      <c r="AM35" s="28">
        <f t="shared" ref="AM35" si="159">$E35/12</f>
        <v>0</v>
      </c>
      <c r="AN35" s="18">
        <f t="shared" ref="AN35" si="160">IF(AN$2=$A$2,100%,AN$10/AM$10)</f>
        <v>1</v>
      </c>
      <c r="AO35" s="29">
        <f t="shared" ref="AO35" si="161">AM35*AN35</f>
        <v>0</v>
      </c>
      <c r="AP35" s="28">
        <f t="shared" ref="AP35" si="162">$E35/12</f>
        <v>0</v>
      </c>
      <c r="AQ35" s="18">
        <f t="shared" ref="AQ35" si="163">IF(AQ$2=$A$2,100%,AQ$10/AP$10)</f>
        <v>1</v>
      </c>
      <c r="AR35" s="29">
        <f t="shared" ref="AR35" si="164">AP35*AQ35</f>
        <v>0</v>
      </c>
      <c r="AS35" s="28">
        <f t="shared" ref="AS35" si="165">$E35/12</f>
        <v>0</v>
      </c>
      <c r="AT35" s="18">
        <f t="shared" ref="AT35" si="166">IF(AT$2=$A$2,100%,AT$10/AS$10)</f>
        <v>1</v>
      </c>
      <c r="AU35" s="29">
        <f t="shared" ref="AU35" si="167">AS35*AT35</f>
        <v>0</v>
      </c>
      <c r="AV35" s="28">
        <f t="shared" ref="AV35" si="168">$E35/12</f>
        <v>0</v>
      </c>
      <c r="AW35" s="18">
        <f t="shared" ref="AW35" si="169">IF(AW$2=$A$2,100%,AW$10/AV$10)</f>
        <v>1</v>
      </c>
      <c r="AX35" s="29">
        <f t="shared" ref="AX35" si="170">AV35*AW35</f>
        <v>0</v>
      </c>
      <c r="AY35" s="28">
        <f t="shared" ref="AY35" si="171">$E35/12</f>
        <v>0</v>
      </c>
      <c r="AZ35" s="18">
        <f t="shared" ref="AZ35" si="172">IF(AZ$2=$A$2,100%,AZ$10/AY$10)</f>
        <v>1</v>
      </c>
      <c r="BA35" s="29">
        <f t="shared" ref="BA35" si="173">AY35*AZ35</f>
        <v>0</v>
      </c>
      <c r="BB35" s="28">
        <f t="shared" ref="BB35" si="174">$E35/12</f>
        <v>0</v>
      </c>
      <c r="BC35" s="18">
        <f t="shared" ref="BC35" si="175">IF(BC$2=$A$2,100%,BC$10/BB$10)</f>
        <v>1</v>
      </c>
      <c r="BD35" s="29">
        <f t="shared" ref="BD35" si="176">BB35*BC35</f>
        <v>0</v>
      </c>
      <c r="BE35" s="28">
        <f t="shared" ref="BE35" si="177">$E35/12</f>
        <v>0</v>
      </c>
      <c r="BF35" s="18">
        <f t="shared" ref="BF35" si="178">IF(BF$2=$A$2,100%,BF$10/BE$10)</f>
        <v>1</v>
      </c>
      <c r="BG35" s="29">
        <f t="shared" ref="BG35" si="179">BE35*BF35</f>
        <v>0</v>
      </c>
      <c r="BH35" s="28">
        <f t="shared" ref="BH35" si="180">$E35/12</f>
        <v>0</v>
      </c>
      <c r="BI35" s="18">
        <f t="shared" ref="BI35" si="181">IF(BI$2=$A$2,100%,BI$10/BH$10)</f>
        <v>1</v>
      </c>
      <c r="BJ35" s="29">
        <f t="shared" ref="BJ35" si="182">BH35*BI35</f>
        <v>0</v>
      </c>
      <c r="BK35" s="28">
        <f t="shared" ref="BK35" si="183">$E35/12</f>
        <v>0</v>
      </c>
      <c r="BL35" s="18">
        <f t="shared" ref="BL35" si="184">IF(BL$2=$A$2,100%,BL$10/BK$10)</f>
        <v>1</v>
      </c>
      <c r="BM35" s="29">
        <f t="shared" ref="BM35" si="185">BK35*BL35</f>
        <v>0</v>
      </c>
      <c r="BN35" s="28">
        <f t="shared" ref="BN35" si="186">$E35/12</f>
        <v>0</v>
      </c>
      <c r="BO35" s="18">
        <f t="shared" ref="BO35" si="187">IF(BO$2=$A$2,100%,BO$10/BN$10)</f>
        <v>1</v>
      </c>
      <c r="BP35" s="29">
        <f t="shared" ref="BP35" si="188">BN35*BO35</f>
        <v>0</v>
      </c>
      <c r="BQ35" s="28">
        <f t="shared" ref="BQ35" si="189">$E35/12</f>
        <v>0</v>
      </c>
      <c r="BR35" s="18">
        <f t="shared" ref="BR35" si="190">IF(BR$2=$A$2,100%,BR$10/BQ$10)</f>
        <v>1</v>
      </c>
      <c r="BS35" s="29">
        <f t="shared" ref="BS35" si="191">BQ35*BR35</f>
        <v>0</v>
      </c>
      <c r="BT35" s="28">
        <f t="shared" ref="BT35" si="192">$E35/12</f>
        <v>0</v>
      </c>
      <c r="BU35" s="18">
        <f t="shared" ref="BU35" si="193">IF(BU$2=$A$2,100%,BU$10/BT$10)</f>
        <v>1</v>
      </c>
      <c r="BV35" s="29">
        <f t="shared" ref="BV35" si="194">BT35*BU35</f>
        <v>0</v>
      </c>
      <c r="BW35" s="28">
        <f t="shared" ref="BW35" si="195">$E35/12</f>
        <v>0</v>
      </c>
      <c r="BX35" s="18">
        <f t="shared" ref="BX35" si="196">IF(BX$2=$A$2,100%,BX$10/BW$10)</f>
        <v>1</v>
      </c>
      <c r="BY35" s="29">
        <f t="shared" ref="BY35" si="197">BW35*BX35</f>
        <v>0</v>
      </c>
      <c r="BZ35" s="28">
        <f t="shared" ref="BZ35" si="198">$E35/12</f>
        <v>0</v>
      </c>
      <c r="CA35" s="18">
        <f t="shared" ref="CA35" si="199">IF(CA$2=$A$2,100%,CA$10/BZ$10)</f>
        <v>1</v>
      </c>
      <c r="CB35" s="29">
        <f t="shared" ref="CB35" si="200">BZ35*CA35</f>
        <v>0</v>
      </c>
    </row>
    <row r="36" spans="1:80" x14ac:dyDescent="0.25">
      <c r="B36" s="21">
        <f>'Trading Input Sheet'!D61</f>
        <v>0</v>
      </c>
      <c r="C36" s="21"/>
      <c r="D36" s="263" t="s">
        <v>245</v>
      </c>
      <c r="E36" s="29"/>
      <c r="F36" s="28">
        <f>F20*$B$33</f>
        <v>0</v>
      </c>
      <c r="G36" s="149"/>
      <c r="H36" s="29">
        <f>H20*$B$33</f>
        <v>0</v>
      </c>
      <c r="I36" s="28">
        <f t="shared" ref="I36" si="201">I20*$B$33</f>
        <v>0</v>
      </c>
      <c r="J36" s="149"/>
      <c r="K36" s="29">
        <f t="shared" ref="K36:L36" si="202">K20*$B$33</f>
        <v>0</v>
      </c>
      <c r="L36" s="28">
        <f t="shared" si="202"/>
        <v>0</v>
      </c>
      <c r="M36" s="149"/>
      <c r="N36" s="29">
        <f t="shared" ref="N36:O36" si="203">N20*$B$33</f>
        <v>0</v>
      </c>
      <c r="O36" s="28">
        <f t="shared" si="203"/>
        <v>0</v>
      </c>
      <c r="P36" s="149"/>
      <c r="Q36" s="29">
        <f t="shared" ref="Q36:R36" si="204">Q20*$B$33</f>
        <v>0</v>
      </c>
      <c r="R36" s="28">
        <f t="shared" si="204"/>
        <v>0</v>
      </c>
      <c r="S36" s="149"/>
      <c r="T36" s="29">
        <f t="shared" ref="T36:U36" si="205">T20*$B$33</f>
        <v>0</v>
      </c>
      <c r="U36" s="28">
        <f t="shared" si="205"/>
        <v>0</v>
      </c>
      <c r="V36" s="149"/>
      <c r="W36" s="29">
        <f t="shared" ref="W36:X36" si="206">W20*$B$33</f>
        <v>0</v>
      </c>
      <c r="X36" s="28">
        <f t="shared" si="206"/>
        <v>0</v>
      </c>
      <c r="Y36" s="149"/>
      <c r="Z36" s="29">
        <f t="shared" ref="Z36:AA36" si="207">Z20*$B$33</f>
        <v>0</v>
      </c>
      <c r="AA36" s="28">
        <f t="shared" si="207"/>
        <v>0</v>
      </c>
      <c r="AB36" s="149"/>
      <c r="AC36" s="29">
        <f t="shared" ref="AC36:AD36" si="208">AC20*$B$33</f>
        <v>0</v>
      </c>
      <c r="AD36" s="28">
        <f t="shared" si="208"/>
        <v>0</v>
      </c>
      <c r="AE36" s="149"/>
      <c r="AF36" s="29">
        <f t="shared" ref="AF36:AG36" si="209">AF20*$B$33</f>
        <v>0</v>
      </c>
      <c r="AG36" s="28">
        <f t="shared" si="209"/>
        <v>0</v>
      </c>
      <c r="AH36" s="149"/>
      <c r="AI36" s="29">
        <f t="shared" ref="AI36:AJ36" si="210">AI20*$B$33</f>
        <v>0</v>
      </c>
      <c r="AJ36" s="28">
        <f t="shared" si="210"/>
        <v>0</v>
      </c>
      <c r="AK36" s="149"/>
      <c r="AL36" s="29">
        <f t="shared" ref="AL36:AM36" si="211">AL20*$B$33</f>
        <v>0</v>
      </c>
      <c r="AM36" s="28">
        <f t="shared" si="211"/>
        <v>0</v>
      </c>
      <c r="AN36" s="149"/>
      <c r="AO36" s="29">
        <f t="shared" ref="AO36:AP36" si="212">AO20*$B$33</f>
        <v>0</v>
      </c>
      <c r="AP36" s="28">
        <f t="shared" si="212"/>
        <v>0</v>
      </c>
      <c r="AQ36" s="149"/>
      <c r="AR36" s="29">
        <f t="shared" ref="AR36:AS36" si="213">AR20*$B$33</f>
        <v>0</v>
      </c>
      <c r="AS36" s="28">
        <f t="shared" si="213"/>
        <v>0</v>
      </c>
      <c r="AT36" s="149"/>
      <c r="AU36" s="29">
        <f t="shared" ref="AU36:AV36" si="214">AU20*$B$33</f>
        <v>0</v>
      </c>
      <c r="AV36" s="28">
        <f t="shared" si="214"/>
        <v>0</v>
      </c>
      <c r="AW36" s="149"/>
      <c r="AX36" s="29">
        <f t="shared" ref="AX36:AY36" si="215">AX20*$B$33</f>
        <v>0</v>
      </c>
      <c r="AY36" s="28">
        <f t="shared" si="215"/>
        <v>0</v>
      </c>
      <c r="AZ36" s="149"/>
      <c r="BA36" s="29">
        <f t="shared" ref="BA36:BB36" si="216">BA20*$B$33</f>
        <v>0</v>
      </c>
      <c r="BB36" s="28">
        <f t="shared" si="216"/>
        <v>0</v>
      </c>
      <c r="BC36" s="149"/>
      <c r="BD36" s="29">
        <f t="shared" ref="BD36:BE36" si="217">BD20*$B$33</f>
        <v>0</v>
      </c>
      <c r="BE36" s="28">
        <f t="shared" si="217"/>
        <v>0</v>
      </c>
      <c r="BF36" s="149"/>
      <c r="BG36" s="29">
        <f t="shared" ref="BG36:BH36" si="218">BG20*$B$33</f>
        <v>0</v>
      </c>
      <c r="BH36" s="28">
        <f t="shared" si="218"/>
        <v>0</v>
      </c>
      <c r="BI36" s="149"/>
      <c r="BJ36" s="29">
        <f t="shared" ref="BJ36:BK36" si="219">BJ20*$B$33</f>
        <v>0</v>
      </c>
      <c r="BK36" s="28">
        <f t="shared" si="219"/>
        <v>0</v>
      </c>
      <c r="BL36" s="149"/>
      <c r="BM36" s="29">
        <f t="shared" ref="BM36:BN36" si="220">BM20*$B$33</f>
        <v>0</v>
      </c>
      <c r="BN36" s="28">
        <f t="shared" si="220"/>
        <v>0</v>
      </c>
      <c r="BO36" s="149"/>
      <c r="BP36" s="29">
        <f t="shared" ref="BP36:BQ36" si="221">BP20*$B$33</f>
        <v>0</v>
      </c>
      <c r="BQ36" s="28">
        <f t="shared" si="221"/>
        <v>0</v>
      </c>
      <c r="BR36" s="149"/>
      <c r="BS36" s="29">
        <f t="shared" ref="BS36:BT36" si="222">BS20*$B$33</f>
        <v>0</v>
      </c>
      <c r="BT36" s="28">
        <f t="shared" si="222"/>
        <v>0</v>
      </c>
      <c r="BU36" s="149"/>
      <c r="BV36" s="29">
        <f t="shared" ref="BV36:BW36" si="223">BV20*$B$33</f>
        <v>0</v>
      </c>
      <c r="BW36" s="28">
        <f t="shared" si="223"/>
        <v>0</v>
      </c>
      <c r="BX36" s="149"/>
      <c r="BY36" s="29">
        <f t="shared" ref="BY36:BZ36" si="224">BY20*$B$33</f>
        <v>0</v>
      </c>
      <c r="BZ36" s="28">
        <f t="shared" si="224"/>
        <v>0</v>
      </c>
      <c r="CA36" s="149"/>
      <c r="CB36" s="29">
        <f t="shared" ref="CB36" si="225">CB20*$B$33</f>
        <v>0</v>
      </c>
    </row>
    <row r="37" spans="1:80" x14ac:dyDescent="0.25">
      <c r="C37" s="42"/>
      <c r="D37" s="260" t="s">
        <v>240</v>
      </c>
      <c r="E37" s="63"/>
      <c r="F37" s="38" t="e">
        <f t="shared" ref="F37:BQ37" si="226">SUM(F38:F41)</f>
        <v>#DIV/0!</v>
      </c>
      <c r="G37" s="19">
        <f t="shared" si="226"/>
        <v>0</v>
      </c>
      <c r="H37" s="39" t="e">
        <f t="shared" si="226"/>
        <v>#DIV/0!</v>
      </c>
      <c r="I37" s="38" t="e">
        <f t="shared" si="226"/>
        <v>#DIV/0!</v>
      </c>
      <c r="J37" s="19">
        <f t="shared" si="226"/>
        <v>0</v>
      </c>
      <c r="K37" s="39" t="e">
        <f t="shared" si="226"/>
        <v>#DIV/0!</v>
      </c>
      <c r="L37" s="38" t="e">
        <f t="shared" si="226"/>
        <v>#DIV/0!</v>
      </c>
      <c r="M37" s="19">
        <f t="shared" si="226"/>
        <v>0</v>
      </c>
      <c r="N37" s="39" t="e">
        <f t="shared" si="226"/>
        <v>#DIV/0!</v>
      </c>
      <c r="O37" s="38" t="e">
        <f t="shared" si="226"/>
        <v>#DIV/0!</v>
      </c>
      <c r="P37" s="19">
        <f t="shared" si="226"/>
        <v>0</v>
      </c>
      <c r="Q37" s="39" t="e">
        <f t="shared" si="226"/>
        <v>#DIV/0!</v>
      </c>
      <c r="R37" s="38" t="e">
        <f t="shared" si="226"/>
        <v>#DIV/0!</v>
      </c>
      <c r="S37" s="19">
        <f t="shared" si="226"/>
        <v>0</v>
      </c>
      <c r="T37" s="39" t="e">
        <f t="shared" si="226"/>
        <v>#DIV/0!</v>
      </c>
      <c r="U37" s="38" t="e">
        <f t="shared" si="226"/>
        <v>#DIV/0!</v>
      </c>
      <c r="V37" s="19">
        <f t="shared" si="226"/>
        <v>1</v>
      </c>
      <c r="W37" s="39" t="e">
        <f t="shared" si="226"/>
        <v>#DIV/0!</v>
      </c>
      <c r="X37" s="38" t="e">
        <f t="shared" si="226"/>
        <v>#DIV/0!</v>
      </c>
      <c r="Y37" s="19">
        <f t="shared" si="226"/>
        <v>1</v>
      </c>
      <c r="Z37" s="39" t="e">
        <f t="shared" si="226"/>
        <v>#DIV/0!</v>
      </c>
      <c r="AA37" s="38" t="e">
        <f t="shared" si="226"/>
        <v>#DIV/0!</v>
      </c>
      <c r="AB37" s="19">
        <f t="shared" si="226"/>
        <v>1</v>
      </c>
      <c r="AC37" s="39" t="e">
        <f t="shared" si="226"/>
        <v>#DIV/0!</v>
      </c>
      <c r="AD37" s="38" t="e">
        <f t="shared" si="226"/>
        <v>#DIV/0!</v>
      </c>
      <c r="AE37" s="19">
        <f t="shared" si="226"/>
        <v>1</v>
      </c>
      <c r="AF37" s="39" t="e">
        <f t="shared" si="226"/>
        <v>#DIV/0!</v>
      </c>
      <c r="AG37" s="38" t="e">
        <f t="shared" si="226"/>
        <v>#DIV/0!</v>
      </c>
      <c r="AH37" s="19">
        <f t="shared" si="226"/>
        <v>1</v>
      </c>
      <c r="AI37" s="39" t="e">
        <f t="shared" si="226"/>
        <v>#DIV/0!</v>
      </c>
      <c r="AJ37" s="38" t="e">
        <f t="shared" si="226"/>
        <v>#DIV/0!</v>
      </c>
      <c r="AK37" s="19">
        <f t="shared" si="226"/>
        <v>1</v>
      </c>
      <c r="AL37" s="39" t="e">
        <f t="shared" si="226"/>
        <v>#DIV/0!</v>
      </c>
      <c r="AM37" s="38" t="e">
        <f t="shared" si="226"/>
        <v>#DIV/0!</v>
      </c>
      <c r="AN37" s="19">
        <f t="shared" si="226"/>
        <v>1</v>
      </c>
      <c r="AO37" s="39" t="e">
        <f t="shared" si="226"/>
        <v>#DIV/0!</v>
      </c>
      <c r="AP37" s="38" t="e">
        <f t="shared" si="226"/>
        <v>#DIV/0!</v>
      </c>
      <c r="AQ37" s="19">
        <f t="shared" si="226"/>
        <v>1</v>
      </c>
      <c r="AR37" s="39" t="e">
        <f t="shared" si="226"/>
        <v>#DIV/0!</v>
      </c>
      <c r="AS37" s="38" t="e">
        <f t="shared" si="226"/>
        <v>#DIV/0!</v>
      </c>
      <c r="AT37" s="19">
        <f t="shared" si="226"/>
        <v>1</v>
      </c>
      <c r="AU37" s="39" t="e">
        <f t="shared" si="226"/>
        <v>#DIV/0!</v>
      </c>
      <c r="AV37" s="38" t="e">
        <f t="shared" si="226"/>
        <v>#DIV/0!</v>
      </c>
      <c r="AW37" s="19">
        <f t="shared" si="226"/>
        <v>1</v>
      </c>
      <c r="AX37" s="39" t="e">
        <f t="shared" si="226"/>
        <v>#DIV/0!</v>
      </c>
      <c r="AY37" s="38" t="e">
        <f t="shared" si="226"/>
        <v>#DIV/0!</v>
      </c>
      <c r="AZ37" s="19">
        <f t="shared" si="226"/>
        <v>1</v>
      </c>
      <c r="BA37" s="39" t="e">
        <f t="shared" si="226"/>
        <v>#DIV/0!</v>
      </c>
      <c r="BB37" s="38" t="e">
        <f t="shared" si="226"/>
        <v>#DIV/0!</v>
      </c>
      <c r="BC37" s="19">
        <f t="shared" si="226"/>
        <v>1</v>
      </c>
      <c r="BD37" s="39" t="e">
        <f t="shared" si="226"/>
        <v>#DIV/0!</v>
      </c>
      <c r="BE37" s="38" t="e">
        <f t="shared" si="226"/>
        <v>#DIV/0!</v>
      </c>
      <c r="BF37" s="19">
        <f t="shared" si="226"/>
        <v>1</v>
      </c>
      <c r="BG37" s="39" t="e">
        <f t="shared" si="226"/>
        <v>#DIV/0!</v>
      </c>
      <c r="BH37" s="38" t="e">
        <f t="shared" si="226"/>
        <v>#DIV/0!</v>
      </c>
      <c r="BI37" s="19">
        <f t="shared" si="226"/>
        <v>1</v>
      </c>
      <c r="BJ37" s="39" t="e">
        <f t="shared" si="226"/>
        <v>#DIV/0!</v>
      </c>
      <c r="BK37" s="38" t="e">
        <f t="shared" si="226"/>
        <v>#DIV/0!</v>
      </c>
      <c r="BL37" s="19">
        <f t="shared" si="226"/>
        <v>1</v>
      </c>
      <c r="BM37" s="39" t="e">
        <f t="shared" si="226"/>
        <v>#DIV/0!</v>
      </c>
      <c r="BN37" s="38" t="e">
        <f t="shared" si="226"/>
        <v>#DIV/0!</v>
      </c>
      <c r="BO37" s="19">
        <f t="shared" si="226"/>
        <v>1</v>
      </c>
      <c r="BP37" s="39" t="e">
        <f t="shared" si="226"/>
        <v>#DIV/0!</v>
      </c>
      <c r="BQ37" s="38" t="e">
        <f t="shared" si="226"/>
        <v>#DIV/0!</v>
      </c>
      <c r="BR37" s="19">
        <f t="shared" ref="BR37:CB37" si="227">SUM(BR38:BR41)</f>
        <v>1</v>
      </c>
      <c r="BS37" s="39" t="e">
        <f t="shared" si="227"/>
        <v>#DIV/0!</v>
      </c>
      <c r="BT37" s="38" t="e">
        <f t="shared" si="227"/>
        <v>#DIV/0!</v>
      </c>
      <c r="BU37" s="19">
        <f t="shared" si="227"/>
        <v>1</v>
      </c>
      <c r="BV37" s="39" t="e">
        <f t="shared" si="227"/>
        <v>#DIV/0!</v>
      </c>
      <c r="BW37" s="38" t="e">
        <f t="shared" si="227"/>
        <v>#DIV/0!</v>
      </c>
      <c r="BX37" s="19">
        <f t="shared" si="227"/>
        <v>1</v>
      </c>
      <c r="BY37" s="39" t="e">
        <f t="shared" si="227"/>
        <v>#DIV/0!</v>
      </c>
      <c r="BZ37" s="38" t="e">
        <f t="shared" si="227"/>
        <v>#DIV/0!</v>
      </c>
      <c r="CA37" s="19">
        <f t="shared" si="227"/>
        <v>1</v>
      </c>
      <c r="CB37" s="39" t="e">
        <f t="shared" si="227"/>
        <v>#DIV/0!</v>
      </c>
    </row>
    <row r="38" spans="1:80" x14ac:dyDescent="0.25">
      <c r="B38" s="21">
        <f>'Trading Input Sheet'!D63</f>
        <v>0</v>
      </c>
      <c r="C38" s="21"/>
      <c r="D38" s="263" t="s">
        <v>259</v>
      </c>
      <c r="E38" s="56"/>
      <c r="F38" s="28">
        <f>F21*$B$38</f>
        <v>0</v>
      </c>
      <c r="G38" s="18"/>
      <c r="H38" s="29">
        <f>H21*$B$38</f>
        <v>0</v>
      </c>
      <c r="I38" s="28">
        <f t="shared" ref="I38" si="228">I21*$B$38</f>
        <v>0</v>
      </c>
      <c r="J38" s="18"/>
      <c r="K38" s="29">
        <f t="shared" ref="K38:L38" si="229">K21*$B$38</f>
        <v>0</v>
      </c>
      <c r="L38" s="28">
        <f t="shared" si="229"/>
        <v>0</v>
      </c>
      <c r="M38" s="18"/>
      <c r="N38" s="29">
        <f t="shared" ref="N38:O38" si="230">N21*$B$38</f>
        <v>0</v>
      </c>
      <c r="O38" s="28">
        <f t="shared" si="230"/>
        <v>0</v>
      </c>
      <c r="P38" s="18"/>
      <c r="Q38" s="29">
        <f t="shared" ref="Q38:R38" si="231">Q21*$B$38</f>
        <v>0</v>
      </c>
      <c r="R38" s="28">
        <f t="shared" si="231"/>
        <v>0</v>
      </c>
      <c r="S38" s="18"/>
      <c r="T38" s="29">
        <f t="shared" ref="T38:U38" si="232">T21*$B$38</f>
        <v>0</v>
      </c>
      <c r="U38" s="28">
        <f t="shared" si="232"/>
        <v>0</v>
      </c>
      <c r="V38" s="18"/>
      <c r="W38" s="29">
        <f t="shared" ref="W38:X38" si="233">W21*$B$38</f>
        <v>0</v>
      </c>
      <c r="X38" s="28">
        <f t="shared" si="233"/>
        <v>0</v>
      </c>
      <c r="Y38" s="18"/>
      <c r="Z38" s="29">
        <f t="shared" ref="Z38:AA38" si="234">Z21*$B$38</f>
        <v>0</v>
      </c>
      <c r="AA38" s="28">
        <f t="shared" si="234"/>
        <v>0</v>
      </c>
      <c r="AB38" s="18"/>
      <c r="AC38" s="29">
        <f t="shared" ref="AC38:AD38" si="235">AC21*$B$38</f>
        <v>0</v>
      </c>
      <c r="AD38" s="28">
        <f t="shared" si="235"/>
        <v>0</v>
      </c>
      <c r="AE38" s="18"/>
      <c r="AF38" s="29">
        <f t="shared" ref="AF38:AG38" si="236">AF21*$B$38</f>
        <v>0</v>
      </c>
      <c r="AG38" s="28">
        <f t="shared" si="236"/>
        <v>0</v>
      </c>
      <c r="AH38" s="18"/>
      <c r="AI38" s="29">
        <f t="shared" ref="AI38:AJ38" si="237">AI21*$B$38</f>
        <v>0</v>
      </c>
      <c r="AJ38" s="28">
        <f t="shared" si="237"/>
        <v>0</v>
      </c>
      <c r="AK38" s="18"/>
      <c r="AL38" s="29">
        <f t="shared" ref="AL38:AM38" si="238">AL21*$B$38</f>
        <v>0</v>
      </c>
      <c r="AM38" s="28">
        <f t="shared" si="238"/>
        <v>0</v>
      </c>
      <c r="AN38" s="18"/>
      <c r="AO38" s="29">
        <f t="shared" ref="AO38:AP38" si="239">AO21*$B$38</f>
        <v>0</v>
      </c>
      <c r="AP38" s="28">
        <f t="shared" si="239"/>
        <v>0</v>
      </c>
      <c r="AQ38" s="18"/>
      <c r="AR38" s="29">
        <f t="shared" ref="AR38:AS38" si="240">AR21*$B$38</f>
        <v>0</v>
      </c>
      <c r="AS38" s="28">
        <f t="shared" si="240"/>
        <v>0</v>
      </c>
      <c r="AT38" s="18"/>
      <c r="AU38" s="29">
        <f t="shared" ref="AU38:AV38" si="241">AU21*$B$38</f>
        <v>0</v>
      </c>
      <c r="AV38" s="28">
        <f t="shared" si="241"/>
        <v>0</v>
      </c>
      <c r="AW38" s="18"/>
      <c r="AX38" s="29">
        <f t="shared" ref="AX38:AY38" si="242">AX21*$B$38</f>
        <v>0</v>
      </c>
      <c r="AY38" s="28">
        <f t="shared" si="242"/>
        <v>0</v>
      </c>
      <c r="AZ38" s="18"/>
      <c r="BA38" s="29">
        <f t="shared" ref="BA38:BB38" si="243">BA21*$B$38</f>
        <v>0</v>
      </c>
      <c r="BB38" s="28">
        <f t="shared" si="243"/>
        <v>0</v>
      </c>
      <c r="BC38" s="18"/>
      <c r="BD38" s="29">
        <f t="shared" ref="BD38:BE38" si="244">BD21*$B$38</f>
        <v>0</v>
      </c>
      <c r="BE38" s="28">
        <f t="shared" si="244"/>
        <v>0</v>
      </c>
      <c r="BF38" s="18"/>
      <c r="BG38" s="29">
        <f t="shared" ref="BG38:BH38" si="245">BG21*$B$38</f>
        <v>0</v>
      </c>
      <c r="BH38" s="28">
        <f t="shared" si="245"/>
        <v>0</v>
      </c>
      <c r="BI38" s="18"/>
      <c r="BJ38" s="29">
        <f t="shared" ref="BJ38:BK38" si="246">BJ21*$B$38</f>
        <v>0</v>
      </c>
      <c r="BK38" s="28">
        <f t="shared" si="246"/>
        <v>0</v>
      </c>
      <c r="BL38" s="18"/>
      <c r="BM38" s="29">
        <f t="shared" ref="BM38:BN38" si="247">BM21*$B$38</f>
        <v>0</v>
      </c>
      <c r="BN38" s="28">
        <f t="shared" si="247"/>
        <v>0</v>
      </c>
      <c r="BO38" s="18"/>
      <c r="BP38" s="29">
        <f t="shared" ref="BP38:BQ38" si="248">BP21*$B$38</f>
        <v>0</v>
      </c>
      <c r="BQ38" s="28">
        <f t="shared" si="248"/>
        <v>0</v>
      </c>
      <c r="BR38" s="18"/>
      <c r="BS38" s="29">
        <f t="shared" ref="BS38:BT38" si="249">BS21*$B$38</f>
        <v>0</v>
      </c>
      <c r="BT38" s="28">
        <f t="shared" si="249"/>
        <v>0</v>
      </c>
      <c r="BU38" s="18"/>
      <c r="BV38" s="29">
        <f t="shared" ref="BV38:BW38" si="250">BV21*$B$38</f>
        <v>0</v>
      </c>
      <c r="BW38" s="28">
        <f t="shared" si="250"/>
        <v>0</v>
      </c>
      <c r="BX38" s="18"/>
      <c r="BY38" s="29">
        <f t="shared" ref="BY38:BZ38" si="251">BY21*$B$38</f>
        <v>0</v>
      </c>
      <c r="BZ38" s="28">
        <f t="shared" si="251"/>
        <v>0</v>
      </c>
      <c r="CA38" s="18"/>
      <c r="CB38" s="29">
        <f t="shared" ref="CB38" si="252">CB21*$B$38</f>
        <v>0</v>
      </c>
    </row>
    <row r="39" spans="1:80" x14ac:dyDescent="0.25">
      <c r="B39" s="21" t="e">
        <f>'Trading Input Sheet'!D64</f>
        <v>#DIV/0!</v>
      </c>
      <c r="C39" s="21"/>
      <c r="D39" s="263" t="s">
        <v>260</v>
      </c>
      <c r="E39" s="56"/>
      <c r="F39" s="28" t="e">
        <f>F$21*$B39</f>
        <v>#DIV/0!</v>
      </c>
      <c r="G39" s="18"/>
      <c r="H39" s="29" t="e">
        <f>H$21*$B39</f>
        <v>#DIV/0!</v>
      </c>
      <c r="I39" s="28" t="e">
        <f t="shared" ref="I39" si="253">I$21*$B39</f>
        <v>#DIV/0!</v>
      </c>
      <c r="J39" s="18"/>
      <c r="K39" s="29" t="e">
        <f t="shared" ref="K39:L39" si="254">K$21*$B39</f>
        <v>#DIV/0!</v>
      </c>
      <c r="L39" s="28" t="e">
        <f t="shared" si="254"/>
        <v>#DIV/0!</v>
      </c>
      <c r="M39" s="18"/>
      <c r="N39" s="29" t="e">
        <f t="shared" ref="N39:O39" si="255">N$21*$B39</f>
        <v>#DIV/0!</v>
      </c>
      <c r="O39" s="28" t="e">
        <f t="shared" si="255"/>
        <v>#DIV/0!</v>
      </c>
      <c r="P39" s="18"/>
      <c r="Q39" s="29" t="e">
        <f t="shared" ref="Q39:R39" si="256">Q$21*$B39</f>
        <v>#DIV/0!</v>
      </c>
      <c r="R39" s="28" t="e">
        <f t="shared" si="256"/>
        <v>#DIV/0!</v>
      </c>
      <c r="S39" s="18"/>
      <c r="T39" s="29" t="e">
        <f t="shared" ref="T39:U39" si="257">T$21*$B39</f>
        <v>#DIV/0!</v>
      </c>
      <c r="U39" s="28" t="e">
        <f t="shared" si="257"/>
        <v>#DIV/0!</v>
      </c>
      <c r="V39" s="18"/>
      <c r="W39" s="29" t="e">
        <f t="shared" ref="W39:X39" si="258">W$21*$B39</f>
        <v>#DIV/0!</v>
      </c>
      <c r="X39" s="28" t="e">
        <f t="shared" si="258"/>
        <v>#DIV/0!</v>
      </c>
      <c r="Y39" s="18"/>
      <c r="Z39" s="29" t="e">
        <f t="shared" ref="Z39:AA39" si="259">Z$21*$B39</f>
        <v>#DIV/0!</v>
      </c>
      <c r="AA39" s="28" t="e">
        <f t="shared" si="259"/>
        <v>#DIV/0!</v>
      </c>
      <c r="AB39" s="18"/>
      <c r="AC39" s="29" t="e">
        <f t="shared" ref="AC39:AD39" si="260">AC$21*$B39</f>
        <v>#DIV/0!</v>
      </c>
      <c r="AD39" s="28" t="e">
        <f t="shared" si="260"/>
        <v>#DIV/0!</v>
      </c>
      <c r="AE39" s="18"/>
      <c r="AF39" s="29" t="e">
        <f t="shared" ref="AF39:AG39" si="261">AF$21*$B39</f>
        <v>#DIV/0!</v>
      </c>
      <c r="AG39" s="28" t="e">
        <f t="shared" si="261"/>
        <v>#DIV/0!</v>
      </c>
      <c r="AH39" s="18"/>
      <c r="AI39" s="29" t="e">
        <f t="shared" ref="AI39:AJ39" si="262">AI$21*$B39</f>
        <v>#DIV/0!</v>
      </c>
      <c r="AJ39" s="28" t="e">
        <f t="shared" si="262"/>
        <v>#DIV/0!</v>
      </c>
      <c r="AK39" s="18"/>
      <c r="AL39" s="29" t="e">
        <f t="shared" ref="AL39:AM39" si="263">AL$21*$B39</f>
        <v>#DIV/0!</v>
      </c>
      <c r="AM39" s="28" t="e">
        <f t="shared" si="263"/>
        <v>#DIV/0!</v>
      </c>
      <c r="AN39" s="18"/>
      <c r="AO39" s="29" t="e">
        <f t="shared" ref="AO39:AP39" si="264">AO$21*$B39</f>
        <v>#DIV/0!</v>
      </c>
      <c r="AP39" s="28" t="e">
        <f t="shared" si="264"/>
        <v>#DIV/0!</v>
      </c>
      <c r="AQ39" s="18"/>
      <c r="AR39" s="29" t="e">
        <f t="shared" ref="AR39:AS39" si="265">AR$21*$B39</f>
        <v>#DIV/0!</v>
      </c>
      <c r="AS39" s="28" t="e">
        <f t="shared" si="265"/>
        <v>#DIV/0!</v>
      </c>
      <c r="AT39" s="18"/>
      <c r="AU39" s="29" t="e">
        <f t="shared" ref="AU39:AV39" si="266">AU$21*$B39</f>
        <v>#DIV/0!</v>
      </c>
      <c r="AV39" s="28" t="e">
        <f t="shared" si="266"/>
        <v>#DIV/0!</v>
      </c>
      <c r="AW39" s="18"/>
      <c r="AX39" s="29" t="e">
        <f t="shared" ref="AX39:AY39" si="267">AX$21*$B39</f>
        <v>#DIV/0!</v>
      </c>
      <c r="AY39" s="28" t="e">
        <f t="shared" si="267"/>
        <v>#DIV/0!</v>
      </c>
      <c r="AZ39" s="18"/>
      <c r="BA39" s="29" t="e">
        <f t="shared" ref="BA39:BB39" si="268">BA$21*$B39</f>
        <v>#DIV/0!</v>
      </c>
      <c r="BB39" s="28" t="e">
        <f t="shared" si="268"/>
        <v>#DIV/0!</v>
      </c>
      <c r="BC39" s="18"/>
      <c r="BD39" s="29" t="e">
        <f t="shared" ref="BD39:BE39" si="269">BD$21*$B39</f>
        <v>#DIV/0!</v>
      </c>
      <c r="BE39" s="28" t="e">
        <f t="shared" si="269"/>
        <v>#DIV/0!</v>
      </c>
      <c r="BF39" s="18"/>
      <c r="BG39" s="29" t="e">
        <f t="shared" ref="BG39:BH39" si="270">BG$21*$B39</f>
        <v>#DIV/0!</v>
      </c>
      <c r="BH39" s="28" t="e">
        <f t="shared" si="270"/>
        <v>#DIV/0!</v>
      </c>
      <c r="BI39" s="18"/>
      <c r="BJ39" s="29" t="e">
        <f t="shared" ref="BJ39:BK39" si="271">BJ$21*$B39</f>
        <v>#DIV/0!</v>
      </c>
      <c r="BK39" s="28" t="e">
        <f t="shared" si="271"/>
        <v>#DIV/0!</v>
      </c>
      <c r="BL39" s="18"/>
      <c r="BM39" s="29" t="e">
        <f t="shared" ref="BM39:BN39" si="272">BM$21*$B39</f>
        <v>#DIV/0!</v>
      </c>
      <c r="BN39" s="28" t="e">
        <f t="shared" si="272"/>
        <v>#DIV/0!</v>
      </c>
      <c r="BO39" s="18"/>
      <c r="BP39" s="29" t="e">
        <f t="shared" ref="BP39:BQ39" si="273">BP$21*$B39</f>
        <v>#DIV/0!</v>
      </c>
      <c r="BQ39" s="28" t="e">
        <f t="shared" si="273"/>
        <v>#DIV/0!</v>
      </c>
      <c r="BR39" s="18"/>
      <c r="BS39" s="29" t="e">
        <f t="shared" ref="BS39:BT39" si="274">BS$21*$B39</f>
        <v>#DIV/0!</v>
      </c>
      <c r="BT39" s="28" t="e">
        <f t="shared" si="274"/>
        <v>#DIV/0!</v>
      </c>
      <c r="BU39" s="18"/>
      <c r="BV39" s="29" t="e">
        <f t="shared" ref="BV39:BW39" si="275">BV$21*$B39</f>
        <v>#DIV/0!</v>
      </c>
      <c r="BW39" s="28" t="e">
        <f t="shared" si="275"/>
        <v>#DIV/0!</v>
      </c>
      <c r="BX39" s="18"/>
      <c r="BY39" s="29" t="e">
        <f t="shared" ref="BY39:BZ39" si="276">BY$21*$B39</f>
        <v>#DIV/0!</v>
      </c>
      <c r="BZ39" s="28" t="e">
        <f t="shared" si="276"/>
        <v>#DIV/0!</v>
      </c>
      <c r="CA39" s="18"/>
      <c r="CB39" s="29" t="e">
        <f t="shared" ref="CB39" si="277">CB$21*$B39</f>
        <v>#DIV/0!</v>
      </c>
    </row>
    <row r="40" spans="1:80" x14ac:dyDescent="0.25">
      <c r="B40" s="21"/>
      <c r="C40" s="20"/>
      <c r="D40" s="263" t="s">
        <v>261</v>
      </c>
      <c r="E40" s="29">
        <f>'Trading Input Sheet'!D65</f>
        <v>0</v>
      </c>
      <c r="F40" s="28">
        <f>$E40/12</f>
        <v>0</v>
      </c>
      <c r="G40" s="149">
        <f>IF(G$2=$A$2,100%,G$10/F$10)</f>
        <v>0</v>
      </c>
      <c r="H40" s="29">
        <f>F40*G40</f>
        <v>0</v>
      </c>
      <c r="I40" s="28">
        <f t="shared" ref="I40" si="278">$E40/12</f>
        <v>0</v>
      </c>
      <c r="J40" s="18">
        <f t="shared" ref="J40" si="279">IF(J$2=$A$2,100%,J$10/I$10)</f>
        <v>0</v>
      </c>
      <c r="K40" s="29">
        <f t="shared" ref="K40" si="280">I40*J40</f>
        <v>0</v>
      </c>
      <c r="L40" s="28">
        <f t="shared" ref="L40" si="281">$E40/12</f>
        <v>0</v>
      </c>
      <c r="M40" s="18">
        <f t="shared" ref="M40" si="282">IF(M$2=$A$2,100%,M$10/L$10)</f>
        <v>0</v>
      </c>
      <c r="N40" s="29">
        <f t="shared" ref="N40" si="283">L40*M40</f>
        <v>0</v>
      </c>
      <c r="O40" s="28">
        <f t="shared" ref="O40" si="284">$E40/12</f>
        <v>0</v>
      </c>
      <c r="P40" s="18">
        <f t="shared" ref="P40" si="285">IF(P$2=$A$2,100%,P$10/O$10)</f>
        <v>0</v>
      </c>
      <c r="Q40" s="29">
        <f t="shared" ref="Q40" si="286">O40*P40</f>
        <v>0</v>
      </c>
      <c r="R40" s="28">
        <f t="shared" ref="R40" si="287">$E40/12</f>
        <v>0</v>
      </c>
      <c r="S40" s="18">
        <f t="shared" ref="S40" si="288">IF(S$2=$A$2,100%,S$10/R$10)</f>
        <v>0</v>
      </c>
      <c r="T40" s="29">
        <f t="shared" ref="T40" si="289">R40*S40</f>
        <v>0</v>
      </c>
      <c r="U40" s="28">
        <f t="shared" ref="U40" si="290">$E40/12</f>
        <v>0</v>
      </c>
      <c r="V40" s="18">
        <f t="shared" ref="V40" si="291">IF(V$2=$A$2,100%,V$10/U$10)</f>
        <v>1</v>
      </c>
      <c r="W40" s="29">
        <f t="shared" ref="W40" si="292">U40*V40</f>
        <v>0</v>
      </c>
      <c r="X40" s="28">
        <f t="shared" ref="X40" si="293">$E40/12</f>
        <v>0</v>
      </c>
      <c r="Y40" s="18">
        <f t="shared" ref="Y40" si="294">IF(Y$2=$A$2,100%,Y$10/X$10)</f>
        <v>1</v>
      </c>
      <c r="Z40" s="29">
        <f t="shared" ref="Z40" si="295">X40*Y40</f>
        <v>0</v>
      </c>
      <c r="AA40" s="28">
        <f t="shared" ref="AA40" si="296">$E40/12</f>
        <v>0</v>
      </c>
      <c r="AB40" s="18">
        <f t="shared" ref="AB40" si="297">IF(AB$2=$A$2,100%,AB$10/AA$10)</f>
        <v>1</v>
      </c>
      <c r="AC40" s="29">
        <f t="shared" ref="AC40" si="298">AA40*AB40</f>
        <v>0</v>
      </c>
      <c r="AD40" s="28">
        <f t="shared" ref="AD40" si="299">$E40/12</f>
        <v>0</v>
      </c>
      <c r="AE40" s="18">
        <f t="shared" ref="AE40" si="300">IF(AE$2=$A$2,100%,AE$10/AD$10)</f>
        <v>1</v>
      </c>
      <c r="AF40" s="29">
        <f t="shared" ref="AF40" si="301">AD40*AE40</f>
        <v>0</v>
      </c>
      <c r="AG40" s="28">
        <f t="shared" ref="AG40" si="302">$E40/12</f>
        <v>0</v>
      </c>
      <c r="AH40" s="18">
        <f t="shared" ref="AH40" si="303">IF(AH$2=$A$2,100%,AH$10/AG$10)</f>
        <v>1</v>
      </c>
      <c r="AI40" s="29">
        <f t="shared" ref="AI40" si="304">AG40*AH40</f>
        <v>0</v>
      </c>
      <c r="AJ40" s="28">
        <f t="shared" ref="AJ40" si="305">$E40/12</f>
        <v>0</v>
      </c>
      <c r="AK40" s="18">
        <f t="shared" ref="AK40" si="306">IF(AK$2=$A$2,100%,AK$10/AJ$10)</f>
        <v>1</v>
      </c>
      <c r="AL40" s="29">
        <f t="shared" ref="AL40" si="307">AJ40*AK40</f>
        <v>0</v>
      </c>
      <c r="AM40" s="28">
        <f t="shared" ref="AM40" si="308">$E40/12</f>
        <v>0</v>
      </c>
      <c r="AN40" s="18">
        <f t="shared" ref="AN40" si="309">IF(AN$2=$A$2,100%,AN$10/AM$10)</f>
        <v>1</v>
      </c>
      <c r="AO40" s="29">
        <f t="shared" ref="AO40" si="310">AM40*AN40</f>
        <v>0</v>
      </c>
      <c r="AP40" s="28">
        <f t="shared" ref="AP40" si="311">$E40/12</f>
        <v>0</v>
      </c>
      <c r="AQ40" s="18">
        <f t="shared" ref="AQ40" si="312">IF(AQ$2=$A$2,100%,AQ$10/AP$10)</f>
        <v>1</v>
      </c>
      <c r="AR40" s="29">
        <f t="shared" ref="AR40" si="313">AP40*AQ40</f>
        <v>0</v>
      </c>
      <c r="AS40" s="28">
        <f t="shared" ref="AS40" si="314">$E40/12</f>
        <v>0</v>
      </c>
      <c r="AT40" s="18">
        <f t="shared" ref="AT40" si="315">IF(AT$2=$A$2,100%,AT$10/AS$10)</f>
        <v>1</v>
      </c>
      <c r="AU40" s="29">
        <f t="shared" ref="AU40" si="316">AS40*AT40</f>
        <v>0</v>
      </c>
      <c r="AV40" s="28">
        <f t="shared" ref="AV40" si="317">$E40/12</f>
        <v>0</v>
      </c>
      <c r="AW40" s="18">
        <f t="shared" ref="AW40" si="318">IF(AW$2=$A$2,100%,AW$10/AV$10)</f>
        <v>1</v>
      </c>
      <c r="AX40" s="29">
        <f t="shared" ref="AX40" si="319">AV40*AW40</f>
        <v>0</v>
      </c>
      <c r="AY40" s="28">
        <f t="shared" ref="AY40" si="320">$E40/12</f>
        <v>0</v>
      </c>
      <c r="AZ40" s="18">
        <f t="shared" ref="AZ40" si="321">IF(AZ$2=$A$2,100%,AZ$10/AY$10)</f>
        <v>1</v>
      </c>
      <c r="BA40" s="29">
        <f t="shared" ref="BA40" si="322">AY40*AZ40</f>
        <v>0</v>
      </c>
      <c r="BB40" s="28">
        <f t="shared" ref="BB40" si="323">$E40/12</f>
        <v>0</v>
      </c>
      <c r="BC40" s="18">
        <f t="shared" ref="BC40" si="324">IF(BC$2=$A$2,100%,BC$10/BB$10)</f>
        <v>1</v>
      </c>
      <c r="BD40" s="29">
        <f t="shared" ref="BD40" si="325">BB40*BC40</f>
        <v>0</v>
      </c>
      <c r="BE40" s="28">
        <f t="shared" ref="BE40" si="326">$E40/12</f>
        <v>0</v>
      </c>
      <c r="BF40" s="18">
        <f t="shared" ref="BF40" si="327">IF(BF$2=$A$2,100%,BF$10/BE$10)</f>
        <v>1</v>
      </c>
      <c r="BG40" s="29">
        <f t="shared" ref="BG40" si="328">BE40*BF40</f>
        <v>0</v>
      </c>
      <c r="BH40" s="28">
        <f t="shared" ref="BH40" si="329">$E40/12</f>
        <v>0</v>
      </c>
      <c r="BI40" s="18">
        <f t="shared" ref="BI40" si="330">IF(BI$2=$A$2,100%,BI$10/BH$10)</f>
        <v>1</v>
      </c>
      <c r="BJ40" s="29">
        <f t="shared" ref="BJ40" si="331">BH40*BI40</f>
        <v>0</v>
      </c>
      <c r="BK40" s="28">
        <f t="shared" ref="BK40" si="332">$E40/12</f>
        <v>0</v>
      </c>
      <c r="BL40" s="18">
        <f t="shared" ref="BL40" si="333">IF(BL$2=$A$2,100%,BL$10/BK$10)</f>
        <v>1</v>
      </c>
      <c r="BM40" s="29">
        <f t="shared" ref="BM40" si="334">BK40*BL40</f>
        <v>0</v>
      </c>
      <c r="BN40" s="28">
        <f t="shared" ref="BN40" si="335">$E40/12</f>
        <v>0</v>
      </c>
      <c r="BO40" s="18">
        <f t="shared" ref="BO40" si="336">IF(BO$2=$A$2,100%,BO$10/BN$10)</f>
        <v>1</v>
      </c>
      <c r="BP40" s="29">
        <f t="shared" ref="BP40" si="337">BN40*BO40</f>
        <v>0</v>
      </c>
      <c r="BQ40" s="28">
        <f t="shared" ref="BQ40" si="338">$E40/12</f>
        <v>0</v>
      </c>
      <c r="BR40" s="18">
        <f t="shared" ref="BR40" si="339">IF(BR$2=$A$2,100%,BR$10/BQ$10)</f>
        <v>1</v>
      </c>
      <c r="BS40" s="29">
        <f t="shared" ref="BS40" si="340">BQ40*BR40</f>
        <v>0</v>
      </c>
      <c r="BT40" s="28">
        <f t="shared" ref="BT40" si="341">$E40/12</f>
        <v>0</v>
      </c>
      <c r="BU40" s="18">
        <f t="shared" ref="BU40" si="342">IF(BU$2=$A$2,100%,BU$10/BT$10)</f>
        <v>1</v>
      </c>
      <c r="BV40" s="29">
        <f t="shared" ref="BV40" si="343">BT40*BU40</f>
        <v>0</v>
      </c>
      <c r="BW40" s="28">
        <f t="shared" ref="BW40" si="344">$E40/12</f>
        <v>0</v>
      </c>
      <c r="BX40" s="18">
        <f t="shared" ref="BX40" si="345">IF(BX$2=$A$2,100%,BX$10/BW$10)</f>
        <v>1</v>
      </c>
      <c r="BY40" s="29">
        <f t="shared" ref="BY40" si="346">BW40*BX40</f>
        <v>0</v>
      </c>
      <c r="BZ40" s="28">
        <f t="shared" ref="BZ40" si="347">$E40/12</f>
        <v>0</v>
      </c>
      <c r="CA40" s="18">
        <f t="shared" ref="CA40" si="348">IF(CA$2=$A$2,100%,CA$10/BZ$10)</f>
        <v>1</v>
      </c>
      <c r="CB40" s="29">
        <f t="shared" ref="CB40" si="349">BZ40*CA40</f>
        <v>0</v>
      </c>
    </row>
    <row r="41" spans="1:80" x14ac:dyDescent="0.25">
      <c r="B41" s="21">
        <f>'Trading Input Sheet'!D66</f>
        <v>0</v>
      </c>
      <c r="C41" s="21"/>
      <c r="D41" s="263" t="s">
        <v>262</v>
      </c>
      <c r="E41" s="29"/>
      <c r="F41" s="28">
        <f>F21*$B$41</f>
        <v>0</v>
      </c>
      <c r="G41" s="149"/>
      <c r="H41" s="29">
        <f>H21*$B$41</f>
        <v>0</v>
      </c>
      <c r="I41" s="28">
        <f t="shared" ref="I41" si="350">I21*$B$41</f>
        <v>0</v>
      </c>
      <c r="J41" s="149"/>
      <c r="K41" s="29">
        <f t="shared" ref="K41:L41" si="351">K21*$B$41</f>
        <v>0</v>
      </c>
      <c r="L41" s="28">
        <f t="shared" si="351"/>
        <v>0</v>
      </c>
      <c r="M41" s="149"/>
      <c r="N41" s="29">
        <f t="shared" ref="N41:O41" si="352">N21*$B$41</f>
        <v>0</v>
      </c>
      <c r="O41" s="28">
        <f t="shared" si="352"/>
        <v>0</v>
      </c>
      <c r="P41" s="149"/>
      <c r="Q41" s="29">
        <f t="shared" ref="Q41:R41" si="353">Q21*$B$41</f>
        <v>0</v>
      </c>
      <c r="R41" s="28">
        <f t="shared" si="353"/>
        <v>0</v>
      </c>
      <c r="S41" s="149"/>
      <c r="T41" s="29">
        <f t="shared" ref="T41:U41" si="354">T21*$B$41</f>
        <v>0</v>
      </c>
      <c r="U41" s="28">
        <f t="shared" si="354"/>
        <v>0</v>
      </c>
      <c r="V41" s="149"/>
      <c r="W41" s="29">
        <f t="shared" ref="W41:X41" si="355">W21*$B$41</f>
        <v>0</v>
      </c>
      <c r="X41" s="28">
        <f t="shared" si="355"/>
        <v>0</v>
      </c>
      <c r="Y41" s="149"/>
      <c r="Z41" s="29">
        <f t="shared" ref="Z41:AA41" si="356">Z21*$B$41</f>
        <v>0</v>
      </c>
      <c r="AA41" s="28">
        <f t="shared" si="356"/>
        <v>0</v>
      </c>
      <c r="AB41" s="149"/>
      <c r="AC41" s="29">
        <f t="shared" ref="AC41:AD41" si="357">AC21*$B$41</f>
        <v>0</v>
      </c>
      <c r="AD41" s="28">
        <f t="shared" si="357"/>
        <v>0</v>
      </c>
      <c r="AE41" s="149"/>
      <c r="AF41" s="29">
        <f t="shared" ref="AF41:AG41" si="358">AF21*$B$41</f>
        <v>0</v>
      </c>
      <c r="AG41" s="28">
        <f t="shared" si="358"/>
        <v>0</v>
      </c>
      <c r="AH41" s="149"/>
      <c r="AI41" s="29">
        <f t="shared" ref="AI41:AJ41" si="359">AI21*$B$41</f>
        <v>0</v>
      </c>
      <c r="AJ41" s="28">
        <f t="shared" si="359"/>
        <v>0</v>
      </c>
      <c r="AK41" s="149"/>
      <c r="AL41" s="29">
        <f t="shared" ref="AL41:AM41" si="360">AL21*$B$41</f>
        <v>0</v>
      </c>
      <c r="AM41" s="28">
        <f t="shared" si="360"/>
        <v>0</v>
      </c>
      <c r="AN41" s="149"/>
      <c r="AO41" s="29">
        <f t="shared" ref="AO41:AP41" si="361">AO21*$B$41</f>
        <v>0</v>
      </c>
      <c r="AP41" s="28">
        <f t="shared" si="361"/>
        <v>0</v>
      </c>
      <c r="AQ41" s="149"/>
      <c r="AR41" s="29">
        <f t="shared" ref="AR41:AS41" si="362">AR21*$B$41</f>
        <v>0</v>
      </c>
      <c r="AS41" s="28">
        <f t="shared" si="362"/>
        <v>0</v>
      </c>
      <c r="AT41" s="149"/>
      <c r="AU41" s="29">
        <f t="shared" ref="AU41:AV41" si="363">AU21*$B$41</f>
        <v>0</v>
      </c>
      <c r="AV41" s="28">
        <f t="shared" si="363"/>
        <v>0</v>
      </c>
      <c r="AW41" s="149"/>
      <c r="AX41" s="29">
        <f t="shared" ref="AX41:AY41" si="364">AX21*$B$41</f>
        <v>0</v>
      </c>
      <c r="AY41" s="28">
        <f t="shared" si="364"/>
        <v>0</v>
      </c>
      <c r="AZ41" s="149"/>
      <c r="BA41" s="29">
        <f t="shared" ref="BA41:BB41" si="365">BA21*$B$41</f>
        <v>0</v>
      </c>
      <c r="BB41" s="28">
        <f t="shared" si="365"/>
        <v>0</v>
      </c>
      <c r="BC41" s="149"/>
      <c r="BD41" s="29">
        <f t="shared" ref="BD41:BE41" si="366">BD21*$B$41</f>
        <v>0</v>
      </c>
      <c r="BE41" s="28">
        <f t="shared" si="366"/>
        <v>0</v>
      </c>
      <c r="BF41" s="149"/>
      <c r="BG41" s="29">
        <f t="shared" ref="BG41:BH41" si="367">BG21*$B$41</f>
        <v>0</v>
      </c>
      <c r="BH41" s="28">
        <f t="shared" si="367"/>
        <v>0</v>
      </c>
      <c r="BI41" s="149"/>
      <c r="BJ41" s="29">
        <f t="shared" ref="BJ41:BK41" si="368">BJ21*$B$41</f>
        <v>0</v>
      </c>
      <c r="BK41" s="28">
        <f t="shared" si="368"/>
        <v>0</v>
      </c>
      <c r="BL41" s="149"/>
      <c r="BM41" s="29">
        <f t="shared" ref="BM41:BN41" si="369">BM21*$B$41</f>
        <v>0</v>
      </c>
      <c r="BN41" s="28">
        <f t="shared" si="369"/>
        <v>0</v>
      </c>
      <c r="BO41" s="149"/>
      <c r="BP41" s="29">
        <f t="shared" ref="BP41:BQ41" si="370">BP21*$B$41</f>
        <v>0</v>
      </c>
      <c r="BQ41" s="28">
        <f t="shared" si="370"/>
        <v>0</v>
      </c>
      <c r="BR41" s="149"/>
      <c r="BS41" s="29">
        <f t="shared" ref="BS41:BT41" si="371">BS21*$B$41</f>
        <v>0</v>
      </c>
      <c r="BT41" s="28">
        <f t="shared" si="371"/>
        <v>0</v>
      </c>
      <c r="BU41" s="149"/>
      <c r="BV41" s="29">
        <f t="shared" ref="BV41:BW41" si="372">BV21*$B$41</f>
        <v>0</v>
      </c>
      <c r="BW41" s="28">
        <f t="shared" si="372"/>
        <v>0</v>
      </c>
      <c r="BX41" s="149"/>
      <c r="BY41" s="29">
        <f t="shared" ref="BY41:BZ41" si="373">BY21*$B$41</f>
        <v>0</v>
      </c>
      <c r="BZ41" s="28">
        <f t="shared" si="373"/>
        <v>0</v>
      </c>
      <c r="CA41" s="149"/>
      <c r="CB41" s="29">
        <f t="shared" ref="CB41" si="374">CB21*$B$41</f>
        <v>0</v>
      </c>
    </row>
    <row r="42" spans="1:80" x14ac:dyDescent="0.25">
      <c r="C42" s="42" t="e">
        <f>SUMIFS(42:42,$18:$18,"Normalised")</f>
        <v>#DIV/0!</v>
      </c>
      <c r="D42" s="62" t="s">
        <v>8</v>
      </c>
      <c r="E42" s="63">
        <f>SUM(E43:E48)</f>
        <v>0</v>
      </c>
      <c r="F42" s="38" t="e">
        <f t="shared" ref="F42:AO42" si="375">SUM(F43:F48)</f>
        <v>#DIV/0!</v>
      </c>
      <c r="G42" s="19">
        <f t="shared" ref="G42" si="376">SUM(G43:G48)</f>
        <v>0</v>
      </c>
      <c r="H42" s="39" t="e">
        <f t="shared" si="375"/>
        <v>#DIV/0!</v>
      </c>
      <c r="I42" s="38" t="e">
        <f t="shared" si="375"/>
        <v>#DIV/0!</v>
      </c>
      <c r="J42" s="19">
        <f t="shared" si="375"/>
        <v>0</v>
      </c>
      <c r="K42" s="39" t="e">
        <f t="shared" si="375"/>
        <v>#DIV/0!</v>
      </c>
      <c r="L42" s="38" t="e">
        <f t="shared" si="375"/>
        <v>#DIV/0!</v>
      </c>
      <c r="M42" s="19">
        <f t="shared" ref="M42" si="377">SUM(M43:M48)</f>
        <v>0</v>
      </c>
      <c r="N42" s="39" t="e">
        <f t="shared" si="375"/>
        <v>#DIV/0!</v>
      </c>
      <c r="O42" s="38" t="e">
        <f t="shared" si="375"/>
        <v>#DIV/0!</v>
      </c>
      <c r="P42" s="19">
        <f t="shared" ref="P42" si="378">SUM(P43:P48)</f>
        <v>0</v>
      </c>
      <c r="Q42" s="39" t="e">
        <f t="shared" si="375"/>
        <v>#DIV/0!</v>
      </c>
      <c r="R42" s="38" t="e">
        <f t="shared" si="375"/>
        <v>#DIV/0!</v>
      </c>
      <c r="S42" s="19">
        <f t="shared" ref="S42" si="379">SUM(S43:S48)</f>
        <v>0</v>
      </c>
      <c r="T42" s="39" t="e">
        <f t="shared" si="375"/>
        <v>#DIV/0!</v>
      </c>
      <c r="U42" s="38" t="e">
        <f t="shared" si="375"/>
        <v>#DIV/0!</v>
      </c>
      <c r="V42" s="19">
        <f t="shared" ref="V42" si="380">SUM(V43:V48)</f>
        <v>1</v>
      </c>
      <c r="W42" s="39" t="e">
        <f t="shared" si="375"/>
        <v>#DIV/0!</v>
      </c>
      <c r="X42" s="38" t="e">
        <f t="shared" si="375"/>
        <v>#DIV/0!</v>
      </c>
      <c r="Y42" s="19">
        <f t="shared" ref="Y42" si="381">SUM(Y43:Y48)</f>
        <v>1</v>
      </c>
      <c r="Z42" s="39" t="e">
        <f t="shared" si="375"/>
        <v>#DIV/0!</v>
      </c>
      <c r="AA42" s="38" t="e">
        <f t="shared" si="375"/>
        <v>#DIV/0!</v>
      </c>
      <c r="AB42" s="19">
        <f t="shared" ref="AB42" si="382">SUM(AB43:AB48)</f>
        <v>1</v>
      </c>
      <c r="AC42" s="39" t="e">
        <f t="shared" si="375"/>
        <v>#DIV/0!</v>
      </c>
      <c r="AD42" s="38" t="e">
        <f t="shared" si="375"/>
        <v>#DIV/0!</v>
      </c>
      <c r="AE42" s="19">
        <f t="shared" ref="AE42" si="383">SUM(AE43:AE48)</f>
        <v>1</v>
      </c>
      <c r="AF42" s="39" t="e">
        <f t="shared" si="375"/>
        <v>#DIV/0!</v>
      </c>
      <c r="AG42" s="38" t="e">
        <f t="shared" si="375"/>
        <v>#DIV/0!</v>
      </c>
      <c r="AH42" s="19">
        <f t="shared" ref="AH42" si="384">SUM(AH43:AH48)</f>
        <v>1</v>
      </c>
      <c r="AI42" s="39" t="e">
        <f t="shared" si="375"/>
        <v>#DIV/0!</v>
      </c>
      <c r="AJ42" s="38" t="e">
        <f t="shared" si="375"/>
        <v>#DIV/0!</v>
      </c>
      <c r="AK42" s="19">
        <f t="shared" ref="AK42" si="385">SUM(AK43:AK48)</f>
        <v>1</v>
      </c>
      <c r="AL42" s="39" t="e">
        <f t="shared" si="375"/>
        <v>#DIV/0!</v>
      </c>
      <c r="AM42" s="38" t="e">
        <f t="shared" si="375"/>
        <v>#DIV/0!</v>
      </c>
      <c r="AN42" s="19">
        <f t="shared" ref="AN42" si="386">SUM(AN43:AN48)</f>
        <v>1</v>
      </c>
      <c r="AO42" s="39" t="e">
        <f t="shared" si="375"/>
        <v>#DIV/0!</v>
      </c>
      <c r="AP42" s="38" t="e">
        <f t="shared" ref="AP42:AQ42" si="387">SUM(AP43:AP48)</f>
        <v>#DIV/0!</v>
      </c>
      <c r="AQ42" s="19">
        <f t="shared" si="387"/>
        <v>1</v>
      </c>
      <c r="AR42" s="39" t="e">
        <f t="shared" ref="AR42:AT42" si="388">SUM(AR43:AR48)</f>
        <v>#DIV/0!</v>
      </c>
      <c r="AS42" s="38" t="e">
        <f t="shared" si="388"/>
        <v>#DIV/0!</v>
      </c>
      <c r="AT42" s="19">
        <f t="shared" si="388"/>
        <v>1</v>
      </c>
      <c r="AU42" s="39" t="e">
        <f t="shared" ref="AU42:BR42" si="389">SUM(AU43:AU48)</f>
        <v>#DIV/0!</v>
      </c>
      <c r="AV42" s="38" t="e">
        <f t="shared" si="389"/>
        <v>#DIV/0!</v>
      </c>
      <c r="AW42" s="19">
        <f t="shared" si="389"/>
        <v>1</v>
      </c>
      <c r="AX42" s="39" t="e">
        <f t="shared" si="389"/>
        <v>#DIV/0!</v>
      </c>
      <c r="AY42" s="38" t="e">
        <f t="shared" si="389"/>
        <v>#DIV/0!</v>
      </c>
      <c r="AZ42" s="19">
        <f t="shared" si="389"/>
        <v>1</v>
      </c>
      <c r="BA42" s="39" t="e">
        <f t="shared" si="389"/>
        <v>#DIV/0!</v>
      </c>
      <c r="BB42" s="38" t="e">
        <f t="shared" si="389"/>
        <v>#DIV/0!</v>
      </c>
      <c r="BC42" s="19">
        <f t="shared" si="389"/>
        <v>1</v>
      </c>
      <c r="BD42" s="39" t="e">
        <f t="shared" si="389"/>
        <v>#DIV/0!</v>
      </c>
      <c r="BE42" s="38" t="e">
        <f t="shared" si="389"/>
        <v>#DIV/0!</v>
      </c>
      <c r="BF42" s="19">
        <f t="shared" si="389"/>
        <v>1</v>
      </c>
      <c r="BG42" s="39" t="e">
        <f t="shared" si="389"/>
        <v>#DIV/0!</v>
      </c>
      <c r="BH42" s="38" t="e">
        <f t="shared" si="389"/>
        <v>#DIV/0!</v>
      </c>
      <c r="BI42" s="19">
        <f t="shared" si="389"/>
        <v>1</v>
      </c>
      <c r="BJ42" s="39" t="e">
        <f t="shared" si="389"/>
        <v>#DIV/0!</v>
      </c>
      <c r="BK42" s="38" t="e">
        <f t="shared" si="389"/>
        <v>#DIV/0!</v>
      </c>
      <c r="BL42" s="19">
        <f t="shared" si="389"/>
        <v>1</v>
      </c>
      <c r="BM42" s="39" t="e">
        <f t="shared" si="389"/>
        <v>#DIV/0!</v>
      </c>
      <c r="BN42" s="38" t="e">
        <f t="shared" si="389"/>
        <v>#DIV/0!</v>
      </c>
      <c r="BO42" s="19">
        <f t="shared" si="389"/>
        <v>1</v>
      </c>
      <c r="BP42" s="39" t="e">
        <f t="shared" si="389"/>
        <v>#DIV/0!</v>
      </c>
      <c r="BQ42" s="38" t="e">
        <f t="shared" si="389"/>
        <v>#DIV/0!</v>
      </c>
      <c r="BR42" s="19">
        <f t="shared" si="389"/>
        <v>1</v>
      </c>
      <c r="BS42" s="39" t="e">
        <f t="shared" ref="BS42:CB42" si="390">SUM(BS43:BS48)</f>
        <v>#DIV/0!</v>
      </c>
      <c r="BT42" s="38" t="e">
        <f t="shared" si="390"/>
        <v>#DIV/0!</v>
      </c>
      <c r="BU42" s="19">
        <f t="shared" si="390"/>
        <v>1</v>
      </c>
      <c r="BV42" s="39" t="e">
        <f t="shared" si="390"/>
        <v>#DIV/0!</v>
      </c>
      <c r="BW42" s="38" t="e">
        <f t="shared" si="390"/>
        <v>#DIV/0!</v>
      </c>
      <c r="BX42" s="19">
        <f t="shared" si="390"/>
        <v>1</v>
      </c>
      <c r="BY42" s="39" t="e">
        <f t="shared" si="390"/>
        <v>#DIV/0!</v>
      </c>
      <c r="BZ42" s="38" t="e">
        <f t="shared" si="390"/>
        <v>#DIV/0!</v>
      </c>
      <c r="CA42" s="19">
        <f t="shared" si="390"/>
        <v>1</v>
      </c>
      <c r="CB42" s="39" t="e">
        <f t="shared" si="390"/>
        <v>#DIV/0!</v>
      </c>
    </row>
    <row r="43" spans="1:80" x14ac:dyDescent="0.25">
      <c r="A43" t="s">
        <v>45</v>
      </c>
      <c r="B43" s="21">
        <f>'Trading Input Sheet'!D68</f>
        <v>0</v>
      </c>
      <c r="C43" s="21"/>
      <c r="D43" s="60" t="s">
        <v>143</v>
      </c>
      <c r="E43" s="56"/>
      <c r="F43" s="28">
        <f>F22*$B43</f>
        <v>0</v>
      </c>
      <c r="G43" s="18"/>
      <c r="H43" s="29">
        <f>H22*$B43</f>
        <v>0</v>
      </c>
      <c r="I43" s="28">
        <f>I22*$B43</f>
        <v>0</v>
      </c>
      <c r="J43" s="18"/>
      <c r="K43" s="29">
        <f>K22*$B43</f>
        <v>0</v>
      </c>
      <c r="L43" s="28">
        <f>L22*$B43</f>
        <v>0</v>
      </c>
      <c r="M43" s="18"/>
      <c r="N43" s="29">
        <f>N22*$B43</f>
        <v>0</v>
      </c>
      <c r="O43" s="28">
        <f>O22*$B43</f>
        <v>0</v>
      </c>
      <c r="P43" s="18"/>
      <c r="Q43" s="29">
        <f>Q22*$B43</f>
        <v>0</v>
      </c>
      <c r="R43" s="28">
        <f>R22*$B43</f>
        <v>0</v>
      </c>
      <c r="S43" s="18"/>
      <c r="T43" s="29">
        <f>T22*$B43</f>
        <v>0</v>
      </c>
      <c r="U43" s="28">
        <f>U22*$B43</f>
        <v>0</v>
      </c>
      <c r="V43" s="18"/>
      <c r="W43" s="29">
        <f>W22*$B43</f>
        <v>0</v>
      </c>
      <c r="X43" s="28">
        <f>X22*$B43</f>
        <v>0</v>
      </c>
      <c r="Y43" s="18"/>
      <c r="Z43" s="29">
        <f>Z22*$B43</f>
        <v>0</v>
      </c>
      <c r="AA43" s="28">
        <f>AA22*$B43</f>
        <v>0</v>
      </c>
      <c r="AB43" s="18"/>
      <c r="AC43" s="29">
        <f>AC22*$B43</f>
        <v>0</v>
      </c>
      <c r="AD43" s="28">
        <f>AD22*$B43</f>
        <v>0</v>
      </c>
      <c r="AE43" s="18"/>
      <c r="AF43" s="29">
        <f>AF22*$B43</f>
        <v>0</v>
      </c>
      <c r="AG43" s="28">
        <f>AG22*$B43</f>
        <v>0</v>
      </c>
      <c r="AH43" s="18"/>
      <c r="AI43" s="29">
        <f>AI22*$B43</f>
        <v>0</v>
      </c>
      <c r="AJ43" s="28">
        <f>AJ22*$B43</f>
        <v>0</v>
      </c>
      <c r="AK43" s="18"/>
      <c r="AL43" s="29">
        <f>AL22*$B43</f>
        <v>0</v>
      </c>
      <c r="AM43" s="28">
        <f>AM22*$B43</f>
        <v>0</v>
      </c>
      <c r="AN43" s="18"/>
      <c r="AO43" s="29">
        <f>AO22*$B43</f>
        <v>0</v>
      </c>
      <c r="AP43" s="28">
        <f>AP22*$B43</f>
        <v>0</v>
      </c>
      <c r="AQ43" s="18"/>
      <c r="AR43" s="29">
        <f>AR22*$B43</f>
        <v>0</v>
      </c>
      <c r="AS43" s="28">
        <f>AS22*$B43</f>
        <v>0</v>
      </c>
      <c r="AT43" s="18"/>
      <c r="AU43" s="29">
        <f>AU22*$B43</f>
        <v>0</v>
      </c>
      <c r="AV43" s="28">
        <f>AV22*$B43</f>
        <v>0</v>
      </c>
      <c r="AW43" s="18"/>
      <c r="AX43" s="29">
        <f>AX22*$B43</f>
        <v>0</v>
      </c>
      <c r="AY43" s="28">
        <f>AY22*$B43</f>
        <v>0</v>
      </c>
      <c r="AZ43" s="18"/>
      <c r="BA43" s="29">
        <f>BA22*$B43</f>
        <v>0</v>
      </c>
      <c r="BB43" s="28">
        <f>BB22*$B43</f>
        <v>0</v>
      </c>
      <c r="BC43" s="18"/>
      <c r="BD43" s="29">
        <f>BD22*$B43</f>
        <v>0</v>
      </c>
      <c r="BE43" s="28">
        <f>BE22*$B43</f>
        <v>0</v>
      </c>
      <c r="BF43" s="18"/>
      <c r="BG43" s="29">
        <f>BG22*$B43</f>
        <v>0</v>
      </c>
      <c r="BH43" s="28">
        <f>BH22*$B43</f>
        <v>0</v>
      </c>
      <c r="BI43" s="18"/>
      <c r="BJ43" s="29">
        <f>BJ22*$B43</f>
        <v>0</v>
      </c>
      <c r="BK43" s="28">
        <f>BK22*$B43</f>
        <v>0</v>
      </c>
      <c r="BL43" s="18"/>
      <c r="BM43" s="29">
        <f>BM22*$B43</f>
        <v>0</v>
      </c>
      <c r="BN43" s="28">
        <f>BN22*$B43</f>
        <v>0</v>
      </c>
      <c r="BO43" s="18"/>
      <c r="BP43" s="29">
        <f>BP22*$B43</f>
        <v>0</v>
      </c>
      <c r="BQ43" s="28">
        <f>BQ22*$B43</f>
        <v>0</v>
      </c>
      <c r="BR43" s="18"/>
      <c r="BS43" s="29">
        <f>BS22*$B43</f>
        <v>0</v>
      </c>
      <c r="BT43" s="28">
        <f>BT22*$B43</f>
        <v>0</v>
      </c>
      <c r="BU43" s="18"/>
      <c r="BV43" s="29">
        <f>BV22*$B43</f>
        <v>0</v>
      </c>
      <c r="BW43" s="28">
        <f>BW22*$B43</f>
        <v>0</v>
      </c>
      <c r="BX43" s="18"/>
      <c r="BY43" s="29">
        <f>BY22*$B43</f>
        <v>0</v>
      </c>
      <c r="BZ43" s="28">
        <f>BZ22*$B43</f>
        <v>0</v>
      </c>
      <c r="CA43" s="18"/>
      <c r="CB43" s="29">
        <f>CB22*$B43</f>
        <v>0</v>
      </c>
    </row>
    <row r="44" spans="1:80" x14ac:dyDescent="0.25">
      <c r="A44" t="s">
        <v>45</v>
      </c>
      <c r="B44" s="21">
        <f>'Trading Input Sheet'!D69</f>
        <v>0</v>
      </c>
      <c r="C44" s="21"/>
      <c r="D44" s="60" t="s">
        <v>144</v>
      </c>
      <c r="E44" s="56"/>
      <c r="F44" s="28">
        <f>F23*$B44</f>
        <v>0</v>
      </c>
      <c r="G44" s="18"/>
      <c r="H44" s="29">
        <f>H23*$B44</f>
        <v>0</v>
      </c>
      <c r="I44" s="28">
        <f>I23*$B44</f>
        <v>0</v>
      </c>
      <c r="J44" s="18"/>
      <c r="K44" s="29">
        <f>K23*$B44</f>
        <v>0</v>
      </c>
      <c r="L44" s="28">
        <f>L23*$B44</f>
        <v>0</v>
      </c>
      <c r="M44" s="18"/>
      <c r="N44" s="29">
        <f>N23*$B44</f>
        <v>0</v>
      </c>
      <c r="O44" s="28">
        <f>O23*$B44</f>
        <v>0</v>
      </c>
      <c r="P44" s="18"/>
      <c r="Q44" s="29">
        <f>Q23*$B44</f>
        <v>0</v>
      </c>
      <c r="R44" s="28">
        <f>R23*$B44</f>
        <v>0</v>
      </c>
      <c r="S44" s="18"/>
      <c r="T44" s="29">
        <f>T23*$B44</f>
        <v>0</v>
      </c>
      <c r="U44" s="28">
        <f>U23*$B44</f>
        <v>0</v>
      </c>
      <c r="V44" s="18"/>
      <c r="W44" s="29">
        <f>W23*$B44</f>
        <v>0</v>
      </c>
      <c r="X44" s="28">
        <f>X23*$B44</f>
        <v>0</v>
      </c>
      <c r="Y44" s="18"/>
      <c r="Z44" s="29">
        <f>Z23*$B44</f>
        <v>0</v>
      </c>
      <c r="AA44" s="28">
        <f>AA23*$B44</f>
        <v>0</v>
      </c>
      <c r="AB44" s="18"/>
      <c r="AC44" s="29">
        <f>AC23*$B44</f>
        <v>0</v>
      </c>
      <c r="AD44" s="28">
        <f>AD23*$B44</f>
        <v>0</v>
      </c>
      <c r="AE44" s="18"/>
      <c r="AF44" s="29">
        <f>AF23*$B44</f>
        <v>0</v>
      </c>
      <c r="AG44" s="28">
        <f>AG23*$B44</f>
        <v>0</v>
      </c>
      <c r="AH44" s="18"/>
      <c r="AI44" s="29">
        <f>AI23*$B44</f>
        <v>0</v>
      </c>
      <c r="AJ44" s="28">
        <f>AJ23*$B44</f>
        <v>0</v>
      </c>
      <c r="AK44" s="18"/>
      <c r="AL44" s="29">
        <f>AL23*$B44</f>
        <v>0</v>
      </c>
      <c r="AM44" s="28">
        <f>AM23*$B44</f>
        <v>0</v>
      </c>
      <c r="AN44" s="18"/>
      <c r="AO44" s="29">
        <f>AO23*$B44</f>
        <v>0</v>
      </c>
      <c r="AP44" s="28">
        <f>AP23*$B44</f>
        <v>0</v>
      </c>
      <c r="AQ44" s="18"/>
      <c r="AR44" s="29">
        <f>AR23*$B44</f>
        <v>0</v>
      </c>
      <c r="AS44" s="28">
        <f>AS23*$B44</f>
        <v>0</v>
      </c>
      <c r="AT44" s="18"/>
      <c r="AU44" s="29">
        <f>AU23*$B44</f>
        <v>0</v>
      </c>
      <c r="AV44" s="28">
        <f>AV23*$B44</f>
        <v>0</v>
      </c>
      <c r="AW44" s="18"/>
      <c r="AX44" s="29">
        <f>AX23*$B44</f>
        <v>0</v>
      </c>
      <c r="AY44" s="28">
        <f>AY23*$B44</f>
        <v>0</v>
      </c>
      <c r="AZ44" s="18"/>
      <c r="BA44" s="29">
        <f>BA23*$B44</f>
        <v>0</v>
      </c>
      <c r="BB44" s="28">
        <f>BB23*$B44</f>
        <v>0</v>
      </c>
      <c r="BC44" s="18"/>
      <c r="BD44" s="29">
        <f>BD23*$B44</f>
        <v>0</v>
      </c>
      <c r="BE44" s="28">
        <f>BE23*$B44</f>
        <v>0</v>
      </c>
      <c r="BF44" s="18"/>
      <c r="BG44" s="29">
        <f>BG23*$B44</f>
        <v>0</v>
      </c>
      <c r="BH44" s="28">
        <f>BH23*$B44</f>
        <v>0</v>
      </c>
      <c r="BI44" s="18"/>
      <c r="BJ44" s="29">
        <f>BJ23*$B44</f>
        <v>0</v>
      </c>
      <c r="BK44" s="28">
        <f>BK23*$B44</f>
        <v>0</v>
      </c>
      <c r="BL44" s="18"/>
      <c r="BM44" s="29">
        <f>BM23*$B44</f>
        <v>0</v>
      </c>
      <c r="BN44" s="28">
        <f>BN23*$B44</f>
        <v>0</v>
      </c>
      <c r="BO44" s="18"/>
      <c r="BP44" s="29">
        <f>BP23*$B44</f>
        <v>0</v>
      </c>
      <c r="BQ44" s="28">
        <f>BQ23*$B44</f>
        <v>0</v>
      </c>
      <c r="BR44" s="18"/>
      <c r="BS44" s="29">
        <f>BS23*$B44</f>
        <v>0</v>
      </c>
      <c r="BT44" s="28">
        <f>BT23*$B44</f>
        <v>0</v>
      </c>
      <c r="BU44" s="18"/>
      <c r="BV44" s="29">
        <f>BV23*$B44</f>
        <v>0</v>
      </c>
      <c r="BW44" s="28">
        <f>BW23*$B44</f>
        <v>0</v>
      </c>
      <c r="BX44" s="18"/>
      <c r="BY44" s="29">
        <f>BY23*$B44</f>
        <v>0</v>
      </c>
      <c r="BZ44" s="28">
        <f>BZ23*$B44</f>
        <v>0</v>
      </c>
      <c r="CA44" s="18"/>
      <c r="CB44" s="29">
        <f>CB23*$B44</f>
        <v>0</v>
      </c>
    </row>
    <row r="45" spans="1:80" x14ac:dyDescent="0.25">
      <c r="A45" t="s">
        <v>45</v>
      </c>
      <c r="B45" s="21" t="e">
        <f>'Trading Input Sheet'!D70</f>
        <v>#DIV/0!</v>
      </c>
      <c r="C45" s="20"/>
      <c r="D45" s="60" t="s">
        <v>47</v>
      </c>
      <c r="E45" s="29">
        <f>C45*65%</f>
        <v>0</v>
      </c>
      <c r="F45" s="28" t="e">
        <f>SUM(F$22:F$23)*$B45</f>
        <v>#DIV/0!</v>
      </c>
      <c r="G45" s="18"/>
      <c r="H45" s="29" t="e">
        <f>SUM(H$22:H$23)*$B45</f>
        <v>#DIV/0!</v>
      </c>
      <c r="I45" s="28" t="e">
        <f>SUM(I$22:I$23)*$B45</f>
        <v>#DIV/0!</v>
      </c>
      <c r="J45" s="18"/>
      <c r="K45" s="29" t="e">
        <f>SUM(K$22:K$23)*$B45</f>
        <v>#DIV/0!</v>
      </c>
      <c r="L45" s="28" t="e">
        <f>SUM(L$22:L$23)*$B45</f>
        <v>#DIV/0!</v>
      </c>
      <c r="M45" s="18"/>
      <c r="N45" s="29" t="e">
        <f>SUM(N$22:N$23)*$B45</f>
        <v>#DIV/0!</v>
      </c>
      <c r="O45" s="28" t="e">
        <f>SUM(O$22:O$23)*$B45</f>
        <v>#DIV/0!</v>
      </c>
      <c r="P45" s="18"/>
      <c r="Q45" s="29" t="e">
        <f>SUM(Q$22:Q$23)*$B45</f>
        <v>#DIV/0!</v>
      </c>
      <c r="R45" s="28" t="e">
        <f>SUM(R$22:R$23)*$B45</f>
        <v>#DIV/0!</v>
      </c>
      <c r="S45" s="18"/>
      <c r="T45" s="29" t="e">
        <f>SUM(T$22:T$23)*$B45</f>
        <v>#DIV/0!</v>
      </c>
      <c r="U45" s="28" t="e">
        <f>SUM(U$22:U$23)*$B45</f>
        <v>#DIV/0!</v>
      </c>
      <c r="V45" s="18"/>
      <c r="W45" s="29" t="e">
        <f t="shared" ref="W45:AP45" si="391">SUM(W$22:W$23)*$B45</f>
        <v>#DIV/0!</v>
      </c>
      <c r="X45" s="28" t="e">
        <f t="shared" si="391"/>
        <v>#DIV/0!</v>
      </c>
      <c r="Y45" s="18"/>
      <c r="Z45" s="29" t="e">
        <f t="shared" si="391"/>
        <v>#DIV/0!</v>
      </c>
      <c r="AA45" s="28" t="e">
        <f t="shared" si="391"/>
        <v>#DIV/0!</v>
      </c>
      <c r="AB45" s="18"/>
      <c r="AC45" s="29" t="e">
        <f t="shared" si="391"/>
        <v>#DIV/0!</v>
      </c>
      <c r="AD45" s="28" t="e">
        <f t="shared" si="391"/>
        <v>#DIV/0!</v>
      </c>
      <c r="AE45" s="18"/>
      <c r="AF45" s="29" t="e">
        <f t="shared" si="391"/>
        <v>#DIV/0!</v>
      </c>
      <c r="AG45" s="28" t="e">
        <f t="shared" si="391"/>
        <v>#DIV/0!</v>
      </c>
      <c r="AH45" s="18"/>
      <c r="AI45" s="29" t="e">
        <f t="shared" si="391"/>
        <v>#DIV/0!</v>
      </c>
      <c r="AJ45" s="28" t="e">
        <f t="shared" si="391"/>
        <v>#DIV/0!</v>
      </c>
      <c r="AK45" s="18"/>
      <c r="AL45" s="29" t="e">
        <f t="shared" si="391"/>
        <v>#DIV/0!</v>
      </c>
      <c r="AM45" s="28" t="e">
        <f t="shared" si="391"/>
        <v>#DIV/0!</v>
      </c>
      <c r="AN45" s="18"/>
      <c r="AO45" s="29" t="e">
        <f t="shared" si="391"/>
        <v>#DIV/0!</v>
      </c>
      <c r="AP45" s="28" t="e">
        <f t="shared" si="391"/>
        <v>#DIV/0!</v>
      </c>
      <c r="AQ45" s="18"/>
      <c r="AR45" s="29" t="e">
        <f t="shared" ref="AR45" si="392">SUM(AR$22:AR$23)*$B45</f>
        <v>#DIV/0!</v>
      </c>
      <c r="AS45" s="28" t="e">
        <f t="shared" ref="AS45:BK45" si="393">SUM(AS$22:AS$23)*$B45</f>
        <v>#DIV/0!</v>
      </c>
      <c r="AT45" s="18"/>
      <c r="AU45" s="29" t="e">
        <f t="shared" ref="AU45:BM45" si="394">SUM(AU$22:AU$23)*$B45</f>
        <v>#DIV/0!</v>
      </c>
      <c r="AV45" s="28" t="e">
        <f t="shared" si="393"/>
        <v>#DIV/0!</v>
      </c>
      <c r="AW45" s="18"/>
      <c r="AX45" s="29" t="e">
        <f t="shared" si="394"/>
        <v>#DIV/0!</v>
      </c>
      <c r="AY45" s="28" t="e">
        <f t="shared" si="393"/>
        <v>#DIV/0!</v>
      </c>
      <c r="AZ45" s="18"/>
      <c r="BA45" s="29" t="e">
        <f t="shared" si="394"/>
        <v>#DIV/0!</v>
      </c>
      <c r="BB45" s="28" t="e">
        <f t="shared" si="393"/>
        <v>#DIV/0!</v>
      </c>
      <c r="BC45" s="18"/>
      <c r="BD45" s="29" t="e">
        <f t="shared" si="394"/>
        <v>#DIV/0!</v>
      </c>
      <c r="BE45" s="28" t="e">
        <f t="shared" si="393"/>
        <v>#DIV/0!</v>
      </c>
      <c r="BF45" s="18"/>
      <c r="BG45" s="29" t="e">
        <f t="shared" si="394"/>
        <v>#DIV/0!</v>
      </c>
      <c r="BH45" s="28" t="e">
        <f t="shared" si="393"/>
        <v>#DIV/0!</v>
      </c>
      <c r="BI45" s="18"/>
      <c r="BJ45" s="29" t="e">
        <f t="shared" si="394"/>
        <v>#DIV/0!</v>
      </c>
      <c r="BK45" s="28" t="e">
        <f t="shared" si="393"/>
        <v>#DIV/0!</v>
      </c>
      <c r="BL45" s="18"/>
      <c r="BM45" s="29" t="e">
        <f t="shared" si="394"/>
        <v>#DIV/0!</v>
      </c>
      <c r="BN45" s="28" t="e">
        <f t="shared" ref="BN45" si="395">SUM(BN$22:BN$23)*$B45</f>
        <v>#DIV/0!</v>
      </c>
      <c r="BO45" s="18"/>
      <c r="BP45" s="29" t="e">
        <f t="shared" ref="BP45:CB45" si="396">SUM(BP$22:BP$23)*$B45</f>
        <v>#DIV/0!</v>
      </c>
      <c r="BQ45" s="28" t="e">
        <f t="shared" ref="BQ45:BZ45" si="397">SUM(BQ$22:BQ$23)*$B45</f>
        <v>#DIV/0!</v>
      </c>
      <c r="BR45" s="18"/>
      <c r="BS45" s="29" t="e">
        <f t="shared" si="396"/>
        <v>#DIV/0!</v>
      </c>
      <c r="BT45" s="28" t="e">
        <f t="shared" si="397"/>
        <v>#DIV/0!</v>
      </c>
      <c r="BU45" s="18"/>
      <c r="BV45" s="29" t="e">
        <f t="shared" si="396"/>
        <v>#DIV/0!</v>
      </c>
      <c r="BW45" s="28" t="e">
        <f t="shared" si="397"/>
        <v>#DIV/0!</v>
      </c>
      <c r="BX45" s="18"/>
      <c r="BY45" s="29" t="e">
        <f t="shared" si="396"/>
        <v>#DIV/0!</v>
      </c>
      <c r="BZ45" s="28" t="e">
        <f t="shared" si="397"/>
        <v>#DIV/0!</v>
      </c>
      <c r="CA45" s="18"/>
      <c r="CB45" s="29" t="e">
        <f t="shared" si="396"/>
        <v>#DIV/0!</v>
      </c>
    </row>
    <row r="46" spans="1:80" x14ac:dyDescent="0.25">
      <c r="A46" t="s">
        <v>46</v>
      </c>
      <c r="B46" s="21"/>
      <c r="C46" s="21"/>
      <c r="D46" s="60" t="s">
        <v>48</v>
      </c>
      <c r="E46" s="29">
        <f>'Trading Input Sheet'!D71</f>
        <v>0</v>
      </c>
      <c r="F46" s="28">
        <f>$E46/12</f>
        <v>0</v>
      </c>
      <c r="G46" s="149">
        <f>IF(G$2=$A$2,100%,G$10/F$10)</f>
        <v>0</v>
      </c>
      <c r="H46" s="29">
        <f>F46*G46</f>
        <v>0</v>
      </c>
      <c r="I46" s="28">
        <f t="shared" ref="I46" si="398">$E46/12</f>
        <v>0</v>
      </c>
      <c r="J46" s="149">
        <f>IF(J$2=$A$2,100%,J$10/I$10)</f>
        <v>0</v>
      </c>
      <c r="K46" s="29">
        <f t="shared" ref="K46" si="399">I46*J46</f>
        <v>0</v>
      </c>
      <c r="L46" s="28">
        <f t="shared" ref="L46" si="400">$E46/12</f>
        <v>0</v>
      </c>
      <c r="M46" s="149">
        <f>IF(M$2=$A$2,100%,M$10/L$10)</f>
        <v>0</v>
      </c>
      <c r="N46" s="29">
        <f t="shared" ref="N46" si="401">L46*M46</f>
        <v>0</v>
      </c>
      <c r="O46" s="28">
        <f t="shared" ref="O46" si="402">$E46/12</f>
        <v>0</v>
      </c>
      <c r="P46" s="149">
        <f>IF(P$2=$A$2,100%,P$10/O$10)</f>
        <v>0</v>
      </c>
      <c r="Q46" s="29">
        <f t="shared" ref="Q46" si="403">O46*P46</f>
        <v>0</v>
      </c>
      <c r="R46" s="28">
        <f t="shared" ref="R46" si="404">$E46/12</f>
        <v>0</v>
      </c>
      <c r="S46" s="149">
        <f>IF(S$2=$A$2,100%,S$10/R$10)</f>
        <v>0</v>
      </c>
      <c r="T46" s="29">
        <f t="shared" ref="T46" si="405">R46*S46</f>
        <v>0</v>
      </c>
      <c r="U46" s="28">
        <f t="shared" ref="U46" si="406">$E46/12</f>
        <v>0</v>
      </c>
      <c r="V46" s="149">
        <f>IF(V$2=$A$2,100%,V$10/U$10)</f>
        <v>1</v>
      </c>
      <c r="W46" s="29">
        <f t="shared" ref="W46" si="407">U46*V46</f>
        <v>0</v>
      </c>
      <c r="X46" s="28">
        <f t="shared" ref="X46" si="408">$E46/12</f>
        <v>0</v>
      </c>
      <c r="Y46" s="149">
        <f>IF(Y$2=$A$2,100%,Y$10/X$10)</f>
        <v>1</v>
      </c>
      <c r="Z46" s="29">
        <f t="shared" ref="Z46" si="409">X46*Y46</f>
        <v>0</v>
      </c>
      <c r="AA46" s="28">
        <f t="shared" ref="AA46" si="410">$E46/12</f>
        <v>0</v>
      </c>
      <c r="AB46" s="149">
        <f>IF(AB$2=$A$2,100%,AB$10/AA$10)</f>
        <v>1</v>
      </c>
      <c r="AC46" s="29">
        <f t="shared" ref="AC46" si="411">AA46*AB46</f>
        <v>0</v>
      </c>
      <c r="AD46" s="28">
        <f t="shared" ref="AD46" si="412">$E46/12</f>
        <v>0</v>
      </c>
      <c r="AE46" s="149">
        <f>IF(AE$2=$A$2,100%,AE$10/AD$10)</f>
        <v>1</v>
      </c>
      <c r="AF46" s="29">
        <f t="shared" ref="AF46" si="413">AD46*AE46</f>
        <v>0</v>
      </c>
      <c r="AG46" s="28">
        <f t="shared" ref="AG46" si="414">$E46/12</f>
        <v>0</v>
      </c>
      <c r="AH46" s="149">
        <f>IF(AH$2=$A$2,100%,AH$10/AG$10)</f>
        <v>1</v>
      </c>
      <c r="AI46" s="29">
        <f t="shared" ref="AI46" si="415">AG46*AH46</f>
        <v>0</v>
      </c>
      <c r="AJ46" s="28">
        <f t="shared" ref="AJ46" si="416">$E46/12</f>
        <v>0</v>
      </c>
      <c r="AK46" s="149">
        <f>IF(AK$2=$A$2,100%,AK$10/AJ$10)</f>
        <v>1</v>
      </c>
      <c r="AL46" s="29">
        <f t="shared" ref="AL46" si="417">AJ46*AK46</f>
        <v>0</v>
      </c>
      <c r="AM46" s="28">
        <f t="shared" ref="AM46" si="418">$E46/12</f>
        <v>0</v>
      </c>
      <c r="AN46" s="149">
        <f>IF(AN$2=$A$2,100%,AN$10/AM$10)</f>
        <v>1</v>
      </c>
      <c r="AO46" s="29">
        <f t="shared" ref="AO46" si="419">AM46*AN46</f>
        <v>0</v>
      </c>
      <c r="AP46" s="28">
        <f t="shared" ref="AP46" si="420">$E46/12</f>
        <v>0</v>
      </c>
      <c r="AQ46" s="149">
        <f>IF(AQ$2=$A$2,100%,AQ$10/AP$10)</f>
        <v>1</v>
      </c>
      <c r="AR46" s="29">
        <f t="shared" ref="AR46" si="421">AP46*AQ46</f>
        <v>0</v>
      </c>
      <c r="AS46" s="28">
        <f t="shared" ref="AS46:BK46" si="422">$E46/12</f>
        <v>0</v>
      </c>
      <c r="AT46" s="149">
        <f t="shared" ref="AT46" si="423">IF(AT$2=$A$2,100%,AT$10/AS$10)</f>
        <v>1</v>
      </c>
      <c r="AU46" s="29">
        <f t="shared" ref="AU46" si="424">AS46*AT46</f>
        <v>0</v>
      </c>
      <c r="AV46" s="28">
        <f t="shared" si="422"/>
        <v>0</v>
      </c>
      <c r="AW46" s="149">
        <f t="shared" ref="AW46" si="425">IF(AW$2=$A$2,100%,AW$10/AV$10)</f>
        <v>1</v>
      </c>
      <c r="AX46" s="29">
        <f t="shared" ref="AX46" si="426">AV46*AW46</f>
        <v>0</v>
      </c>
      <c r="AY46" s="28">
        <f t="shared" si="422"/>
        <v>0</v>
      </c>
      <c r="AZ46" s="149">
        <f t="shared" ref="AZ46" si="427">IF(AZ$2=$A$2,100%,AZ$10/AY$10)</f>
        <v>1</v>
      </c>
      <c r="BA46" s="29">
        <f t="shared" ref="BA46" si="428">AY46*AZ46</f>
        <v>0</v>
      </c>
      <c r="BB46" s="28">
        <f t="shared" si="422"/>
        <v>0</v>
      </c>
      <c r="BC46" s="149">
        <f t="shared" ref="BC46" si="429">IF(BC$2=$A$2,100%,BC$10/BB$10)</f>
        <v>1</v>
      </c>
      <c r="BD46" s="29">
        <f t="shared" ref="BD46" si="430">BB46*BC46</f>
        <v>0</v>
      </c>
      <c r="BE46" s="28">
        <f t="shared" si="422"/>
        <v>0</v>
      </c>
      <c r="BF46" s="149">
        <f t="shared" ref="BF46" si="431">IF(BF$2=$A$2,100%,BF$10/BE$10)</f>
        <v>1</v>
      </c>
      <c r="BG46" s="29">
        <f t="shared" ref="BG46" si="432">BE46*BF46</f>
        <v>0</v>
      </c>
      <c r="BH46" s="28">
        <f t="shared" si="422"/>
        <v>0</v>
      </c>
      <c r="BI46" s="149">
        <f t="shared" ref="BI46" si="433">IF(BI$2=$A$2,100%,BI$10/BH$10)</f>
        <v>1</v>
      </c>
      <c r="BJ46" s="29">
        <f t="shared" ref="BJ46" si="434">BH46*BI46</f>
        <v>0</v>
      </c>
      <c r="BK46" s="28">
        <f t="shared" si="422"/>
        <v>0</v>
      </c>
      <c r="BL46" s="149">
        <f t="shared" ref="BL46" si="435">IF(BL$2=$A$2,100%,BL$10/BK$10)</f>
        <v>1</v>
      </c>
      <c r="BM46" s="29">
        <f t="shared" ref="BM46" si="436">BK46*BL46</f>
        <v>0</v>
      </c>
      <c r="BN46" s="28">
        <f t="shared" ref="BN46" si="437">$E46/12</f>
        <v>0</v>
      </c>
      <c r="BO46" s="149">
        <f>IF(BO$2=$A$2,100%,BO$10/BN$10)</f>
        <v>1</v>
      </c>
      <c r="BP46" s="29">
        <f t="shared" ref="BP46" si="438">BN46*BO46</f>
        <v>0</v>
      </c>
      <c r="BQ46" s="28">
        <f t="shared" ref="BQ46:BZ46" si="439">$E46/12</f>
        <v>0</v>
      </c>
      <c r="BR46" s="149">
        <f t="shared" ref="BR46" si="440">IF(BR$2=$A$2,100%,BR$10/BQ$10)</f>
        <v>1</v>
      </c>
      <c r="BS46" s="29">
        <f t="shared" ref="BS46" si="441">BQ46*BR46</f>
        <v>0</v>
      </c>
      <c r="BT46" s="28">
        <f t="shared" si="439"/>
        <v>0</v>
      </c>
      <c r="BU46" s="149">
        <f t="shared" ref="BU46" si="442">IF(BU$2=$A$2,100%,BU$10/BT$10)</f>
        <v>1</v>
      </c>
      <c r="BV46" s="29">
        <f t="shared" ref="BV46" si="443">BT46*BU46</f>
        <v>0</v>
      </c>
      <c r="BW46" s="28">
        <f t="shared" si="439"/>
        <v>0</v>
      </c>
      <c r="BX46" s="149">
        <f t="shared" ref="BX46" si="444">IF(BX$2=$A$2,100%,BX$10/BW$10)</f>
        <v>1</v>
      </c>
      <c r="BY46" s="29">
        <f t="shared" ref="BY46" si="445">BW46*BX46</f>
        <v>0</v>
      </c>
      <c r="BZ46" s="28">
        <f t="shared" si="439"/>
        <v>0</v>
      </c>
      <c r="CA46" s="149">
        <f t="shared" ref="CA46" si="446">IF(CA$2=$A$2,100%,CA$10/BZ$10)</f>
        <v>1</v>
      </c>
      <c r="CB46" s="29">
        <f t="shared" ref="CB46" si="447">BZ46*CA46</f>
        <v>0</v>
      </c>
    </row>
    <row r="47" spans="1:80" x14ac:dyDescent="0.25">
      <c r="A47" t="s">
        <v>45</v>
      </c>
      <c r="B47" s="21">
        <f>'Trading Input Sheet'!D72</f>
        <v>0</v>
      </c>
      <c r="C47" s="21"/>
      <c r="D47" s="60" t="s">
        <v>9</v>
      </c>
      <c r="E47" s="56"/>
      <c r="F47" s="28">
        <f>SUM(F$22:F$23)*$B47</f>
        <v>0</v>
      </c>
      <c r="G47" s="18"/>
      <c r="H47" s="29">
        <f>SUM(H$22:H$23)*$B47</f>
        <v>0</v>
      </c>
      <c r="I47" s="28">
        <f>SUM(I$22:I$23)*$B47</f>
        <v>0</v>
      </c>
      <c r="J47" s="18"/>
      <c r="K47" s="29">
        <f>SUM(K$22:K$23)*$B47</f>
        <v>0</v>
      </c>
      <c r="L47" s="28">
        <f>SUM(L$22:L$23)*$B47</f>
        <v>0</v>
      </c>
      <c r="M47" s="18"/>
      <c r="N47" s="29">
        <f>SUM(N$22:N$23)*$B47</f>
        <v>0</v>
      </c>
      <c r="O47" s="28">
        <f>SUM(O$22:O$23)*$B47</f>
        <v>0</v>
      </c>
      <c r="P47" s="18"/>
      <c r="Q47" s="29">
        <f>SUM(Q$22:Q$23)*$B47</f>
        <v>0</v>
      </c>
      <c r="R47" s="28">
        <f>SUM(R$22:R$23)*$B47</f>
        <v>0</v>
      </c>
      <c r="S47" s="18"/>
      <c r="T47" s="29">
        <f>SUM(T$22:T$23)*$B47</f>
        <v>0</v>
      </c>
      <c r="U47" s="28">
        <f>SUM(U$22:U$23)*$B47</f>
        <v>0</v>
      </c>
      <c r="V47" s="18"/>
      <c r="W47" s="29">
        <f>SUM(W$22:W$23)*$B47</f>
        <v>0</v>
      </c>
      <c r="X47" s="28">
        <f>SUM(X$22:X$23)*$B47</f>
        <v>0</v>
      </c>
      <c r="Y47" s="18"/>
      <c r="Z47" s="29">
        <f>SUM(Z$22:Z$23)*$B47</f>
        <v>0</v>
      </c>
      <c r="AA47" s="28">
        <f>SUM(AA$22:AA$23)*$B47</f>
        <v>0</v>
      </c>
      <c r="AB47" s="18"/>
      <c r="AC47" s="29">
        <f>SUM(AC$22:AC$23)*$B47</f>
        <v>0</v>
      </c>
      <c r="AD47" s="28">
        <f>SUM(AD$22:AD$23)*$B47</f>
        <v>0</v>
      </c>
      <c r="AE47" s="18"/>
      <c r="AF47" s="29">
        <f>SUM(AF$22:AF$23)*$B47</f>
        <v>0</v>
      </c>
      <c r="AG47" s="28">
        <f>SUM(AG$22:AG$23)*$B47</f>
        <v>0</v>
      </c>
      <c r="AH47" s="18"/>
      <c r="AI47" s="29">
        <f>SUM(AI$22:AI$23)*$B47</f>
        <v>0</v>
      </c>
      <c r="AJ47" s="28">
        <f>SUM(AJ$22:AJ$23)*$B47</f>
        <v>0</v>
      </c>
      <c r="AK47" s="18"/>
      <c r="AL47" s="29">
        <f>SUM(AL$22:AL$23)*$B47</f>
        <v>0</v>
      </c>
      <c r="AM47" s="28">
        <f>SUM(AM$22:AM$23)*$B47</f>
        <v>0</v>
      </c>
      <c r="AN47" s="18"/>
      <c r="AO47" s="29">
        <f>SUM(AO$22:AO$23)*$B47</f>
        <v>0</v>
      </c>
      <c r="AP47" s="28">
        <f>SUM(AP$22:AP$23)*$B47</f>
        <v>0</v>
      </c>
      <c r="AQ47" s="18"/>
      <c r="AR47" s="29">
        <f>SUM(AR$22:AR$23)*$B47</f>
        <v>0</v>
      </c>
      <c r="AS47" s="28">
        <f t="shared" ref="AS47:AS48" si="448">SUM(AS$22:AS$23)*$B47</f>
        <v>0</v>
      </c>
      <c r="AT47" s="18"/>
      <c r="AU47" s="29">
        <f t="shared" ref="AU47:AV48" si="449">SUM(AU$22:AU$23)*$B47</f>
        <v>0</v>
      </c>
      <c r="AV47" s="28">
        <f t="shared" si="449"/>
        <v>0</v>
      </c>
      <c r="AW47" s="18"/>
      <c r="AX47" s="29">
        <f t="shared" ref="AX47:AY48" si="450">SUM(AX$22:AX$23)*$B47</f>
        <v>0</v>
      </c>
      <c r="AY47" s="28">
        <f t="shared" si="450"/>
        <v>0</v>
      </c>
      <c r="AZ47" s="18"/>
      <c r="BA47" s="29">
        <f t="shared" ref="BA47:BB48" si="451">SUM(BA$22:BA$23)*$B47</f>
        <v>0</v>
      </c>
      <c r="BB47" s="28">
        <f t="shared" si="451"/>
        <v>0</v>
      </c>
      <c r="BC47" s="18"/>
      <c r="BD47" s="29">
        <f t="shared" ref="BD47:BE48" si="452">SUM(BD$22:BD$23)*$B47</f>
        <v>0</v>
      </c>
      <c r="BE47" s="28">
        <f t="shared" si="452"/>
        <v>0</v>
      </c>
      <c r="BF47" s="18"/>
      <c r="BG47" s="29">
        <f t="shared" ref="BG47:BH48" si="453">SUM(BG$22:BG$23)*$B47</f>
        <v>0</v>
      </c>
      <c r="BH47" s="28">
        <f t="shared" si="453"/>
        <v>0</v>
      </c>
      <c r="BI47" s="18"/>
      <c r="BJ47" s="29">
        <f t="shared" ref="BJ47:BK48" si="454">SUM(BJ$22:BJ$23)*$B47</f>
        <v>0</v>
      </c>
      <c r="BK47" s="28">
        <f t="shared" si="454"/>
        <v>0</v>
      </c>
      <c r="BL47" s="18"/>
      <c r="BM47" s="29">
        <f t="shared" ref="BM47:BM48" si="455">SUM(BM$22:BM$23)*$B47</f>
        <v>0</v>
      </c>
      <c r="BN47" s="28">
        <f>SUM(BN$22:BN$23)*$B47</f>
        <v>0</v>
      </c>
      <c r="BO47" s="18"/>
      <c r="BP47" s="29">
        <f>SUM(BP$22:BP$23)*$B47</f>
        <v>0</v>
      </c>
      <c r="BQ47" s="28">
        <f t="shared" ref="BQ47:BQ48" si="456">SUM(BQ$22:BQ$23)*$B47</f>
        <v>0</v>
      </c>
      <c r="BR47" s="18"/>
      <c r="BS47" s="29">
        <f t="shared" ref="BS47:BT48" si="457">SUM(BS$22:BS$23)*$B47</f>
        <v>0</v>
      </c>
      <c r="BT47" s="28">
        <f t="shared" si="457"/>
        <v>0</v>
      </c>
      <c r="BU47" s="18"/>
      <c r="BV47" s="29">
        <f t="shared" ref="BV47:BW48" si="458">SUM(BV$22:BV$23)*$B47</f>
        <v>0</v>
      </c>
      <c r="BW47" s="28">
        <f t="shared" si="458"/>
        <v>0</v>
      </c>
      <c r="BX47" s="18"/>
      <c r="BY47" s="29">
        <f t="shared" ref="BY47:BZ48" si="459">SUM(BY$22:BY$23)*$B47</f>
        <v>0</v>
      </c>
      <c r="BZ47" s="28">
        <f t="shared" si="459"/>
        <v>0</v>
      </c>
      <c r="CA47" s="18"/>
      <c r="CB47" s="29">
        <f t="shared" ref="CB47:CB48" si="460">SUM(CB$22:CB$23)*$B47</f>
        <v>0</v>
      </c>
    </row>
    <row r="48" spans="1:80" x14ac:dyDescent="0.25">
      <c r="A48" t="s">
        <v>45</v>
      </c>
      <c r="B48" s="21">
        <f>'Trading Input Sheet'!D73</f>
        <v>0</v>
      </c>
      <c r="C48" s="21"/>
      <c r="D48" s="60" t="s">
        <v>10</v>
      </c>
      <c r="E48" s="56"/>
      <c r="F48" s="28">
        <f>SUM(F$22:F$23)*$B48</f>
        <v>0</v>
      </c>
      <c r="G48" s="18"/>
      <c r="H48" s="29">
        <f>SUM(H$22:H$23)*$B48</f>
        <v>0</v>
      </c>
      <c r="I48" s="28">
        <f>SUM(I$22:I$23)*$B48</f>
        <v>0</v>
      </c>
      <c r="J48" s="18"/>
      <c r="K48" s="29">
        <f>SUM(K$22:K$23)*$B48</f>
        <v>0</v>
      </c>
      <c r="L48" s="28">
        <f>SUM(L$22:L$23)*$B48</f>
        <v>0</v>
      </c>
      <c r="M48" s="18"/>
      <c r="N48" s="29">
        <f>SUM(N$22:N$23)*$B48</f>
        <v>0</v>
      </c>
      <c r="O48" s="28">
        <f>SUM(O$22:O$23)*$B48</f>
        <v>0</v>
      </c>
      <c r="P48" s="18"/>
      <c r="Q48" s="29">
        <f>SUM(Q$22:Q$23)*$B48</f>
        <v>0</v>
      </c>
      <c r="R48" s="28">
        <f>SUM(R$22:R$23)*$B48</f>
        <v>0</v>
      </c>
      <c r="S48" s="18"/>
      <c r="T48" s="29">
        <f>SUM(T$22:T$23)*$B48</f>
        <v>0</v>
      </c>
      <c r="U48" s="28">
        <f>SUM(U$22:U$23)*$B48</f>
        <v>0</v>
      </c>
      <c r="V48" s="18"/>
      <c r="W48" s="29">
        <f>SUM(W$22:W$23)*$B48</f>
        <v>0</v>
      </c>
      <c r="X48" s="28">
        <f>SUM(X$22:X$23)*$B48</f>
        <v>0</v>
      </c>
      <c r="Y48" s="18"/>
      <c r="Z48" s="29">
        <f>SUM(Z$22:Z$23)*$B48</f>
        <v>0</v>
      </c>
      <c r="AA48" s="28">
        <f>SUM(AA$22:AA$23)*$B48</f>
        <v>0</v>
      </c>
      <c r="AB48" s="18"/>
      <c r="AC48" s="29">
        <f>SUM(AC$22:AC$23)*$B48</f>
        <v>0</v>
      </c>
      <c r="AD48" s="28">
        <f>SUM(AD$22:AD$23)*$B48</f>
        <v>0</v>
      </c>
      <c r="AE48" s="18"/>
      <c r="AF48" s="29">
        <f>SUM(AF$22:AF$23)*$B48</f>
        <v>0</v>
      </c>
      <c r="AG48" s="28">
        <f>SUM(AG$22:AG$23)*$B48</f>
        <v>0</v>
      </c>
      <c r="AH48" s="18"/>
      <c r="AI48" s="29">
        <f>SUM(AI$22:AI$23)*$B48</f>
        <v>0</v>
      </c>
      <c r="AJ48" s="28">
        <f>SUM(AJ$22:AJ$23)*$B48</f>
        <v>0</v>
      </c>
      <c r="AK48" s="18"/>
      <c r="AL48" s="29">
        <f>SUM(AL$22:AL$23)*$B48</f>
        <v>0</v>
      </c>
      <c r="AM48" s="28">
        <f>SUM(AM$22:AM$23)*$B48</f>
        <v>0</v>
      </c>
      <c r="AN48" s="18"/>
      <c r="AO48" s="29">
        <f>SUM(AO$22:AO$23)*$B48</f>
        <v>0</v>
      </c>
      <c r="AP48" s="28">
        <f>SUM(AP$22:AP$23)*$B48</f>
        <v>0</v>
      </c>
      <c r="AQ48" s="18"/>
      <c r="AR48" s="29">
        <f>SUM(AR$22:AR$23)*$B48</f>
        <v>0</v>
      </c>
      <c r="AS48" s="28">
        <f t="shared" si="448"/>
        <v>0</v>
      </c>
      <c r="AT48" s="18"/>
      <c r="AU48" s="29">
        <f t="shared" si="449"/>
        <v>0</v>
      </c>
      <c r="AV48" s="28">
        <f t="shared" si="449"/>
        <v>0</v>
      </c>
      <c r="AW48" s="18"/>
      <c r="AX48" s="29">
        <f t="shared" si="450"/>
        <v>0</v>
      </c>
      <c r="AY48" s="28">
        <f t="shared" si="450"/>
        <v>0</v>
      </c>
      <c r="AZ48" s="18"/>
      <c r="BA48" s="29">
        <f t="shared" si="451"/>
        <v>0</v>
      </c>
      <c r="BB48" s="28">
        <f t="shared" si="451"/>
        <v>0</v>
      </c>
      <c r="BC48" s="18"/>
      <c r="BD48" s="29">
        <f t="shared" si="452"/>
        <v>0</v>
      </c>
      <c r="BE48" s="28">
        <f t="shared" si="452"/>
        <v>0</v>
      </c>
      <c r="BF48" s="18"/>
      <c r="BG48" s="29">
        <f t="shared" si="453"/>
        <v>0</v>
      </c>
      <c r="BH48" s="28">
        <f t="shared" si="453"/>
        <v>0</v>
      </c>
      <c r="BI48" s="18"/>
      <c r="BJ48" s="29">
        <f t="shared" si="454"/>
        <v>0</v>
      </c>
      <c r="BK48" s="28">
        <f t="shared" si="454"/>
        <v>0</v>
      </c>
      <c r="BL48" s="18"/>
      <c r="BM48" s="29">
        <f t="shared" si="455"/>
        <v>0</v>
      </c>
      <c r="BN48" s="28">
        <f>SUM(BN$22:BN$23)*$B48</f>
        <v>0</v>
      </c>
      <c r="BO48" s="18"/>
      <c r="BP48" s="29">
        <f>SUM(BP$22:BP$23)*$B48</f>
        <v>0</v>
      </c>
      <c r="BQ48" s="28">
        <f t="shared" si="456"/>
        <v>0</v>
      </c>
      <c r="BR48" s="18"/>
      <c r="BS48" s="29">
        <f t="shared" si="457"/>
        <v>0</v>
      </c>
      <c r="BT48" s="28">
        <f t="shared" si="457"/>
        <v>0</v>
      </c>
      <c r="BU48" s="18"/>
      <c r="BV48" s="29">
        <f t="shared" si="458"/>
        <v>0</v>
      </c>
      <c r="BW48" s="28">
        <f t="shared" si="458"/>
        <v>0</v>
      </c>
      <c r="BX48" s="18"/>
      <c r="BY48" s="29">
        <f t="shared" si="459"/>
        <v>0</v>
      </c>
      <c r="BZ48" s="28">
        <f t="shared" si="459"/>
        <v>0</v>
      </c>
      <c r="CA48" s="18"/>
      <c r="CB48" s="29">
        <f t="shared" si="460"/>
        <v>0</v>
      </c>
    </row>
    <row r="49" spans="1:80" x14ac:dyDescent="0.25">
      <c r="C49" s="42" t="e">
        <f>SUMIFS(49:49,$18:$18,"Normalised")</f>
        <v>#DIV/0!</v>
      </c>
      <c r="D49" s="62" t="s">
        <v>94</v>
      </c>
      <c r="E49" s="63">
        <f>SUM(E50:E53)</f>
        <v>0</v>
      </c>
      <c r="F49" s="38" t="e">
        <f t="shared" ref="F49:AO49" si="461">SUM(F50:F53)</f>
        <v>#DIV/0!</v>
      </c>
      <c r="G49" s="19">
        <f t="shared" ref="G49" si="462">SUM(G50:G53)</f>
        <v>0</v>
      </c>
      <c r="H49" s="39" t="e">
        <f t="shared" si="461"/>
        <v>#DIV/0!</v>
      </c>
      <c r="I49" s="38" t="e">
        <f t="shared" si="461"/>
        <v>#DIV/0!</v>
      </c>
      <c r="J49" s="19">
        <f t="shared" si="461"/>
        <v>0</v>
      </c>
      <c r="K49" s="39" t="e">
        <f t="shared" si="461"/>
        <v>#DIV/0!</v>
      </c>
      <c r="L49" s="38" t="e">
        <f t="shared" si="461"/>
        <v>#DIV/0!</v>
      </c>
      <c r="M49" s="19">
        <f t="shared" ref="M49" si="463">SUM(M50:M53)</f>
        <v>0</v>
      </c>
      <c r="N49" s="39" t="e">
        <f t="shared" si="461"/>
        <v>#DIV/0!</v>
      </c>
      <c r="O49" s="38" t="e">
        <f t="shared" si="461"/>
        <v>#DIV/0!</v>
      </c>
      <c r="P49" s="19">
        <f t="shared" ref="P49" si="464">SUM(P50:P53)</f>
        <v>0</v>
      </c>
      <c r="Q49" s="39" t="e">
        <f t="shared" si="461"/>
        <v>#DIV/0!</v>
      </c>
      <c r="R49" s="38" t="e">
        <f t="shared" si="461"/>
        <v>#DIV/0!</v>
      </c>
      <c r="S49" s="19">
        <f t="shared" ref="S49" si="465">SUM(S50:S53)</f>
        <v>0</v>
      </c>
      <c r="T49" s="39" t="e">
        <f t="shared" si="461"/>
        <v>#DIV/0!</v>
      </c>
      <c r="U49" s="38" t="e">
        <f t="shared" si="461"/>
        <v>#DIV/0!</v>
      </c>
      <c r="V49" s="19">
        <f t="shared" ref="V49" si="466">SUM(V50:V53)</f>
        <v>1</v>
      </c>
      <c r="W49" s="39" t="e">
        <f t="shared" si="461"/>
        <v>#DIV/0!</v>
      </c>
      <c r="X49" s="38" t="e">
        <f t="shared" si="461"/>
        <v>#DIV/0!</v>
      </c>
      <c r="Y49" s="19">
        <f t="shared" ref="Y49" si="467">SUM(Y50:Y53)</f>
        <v>1</v>
      </c>
      <c r="Z49" s="39" t="e">
        <f t="shared" si="461"/>
        <v>#DIV/0!</v>
      </c>
      <c r="AA49" s="38" t="e">
        <f t="shared" si="461"/>
        <v>#DIV/0!</v>
      </c>
      <c r="AB49" s="19">
        <f t="shared" ref="AB49" si="468">SUM(AB50:AB53)</f>
        <v>1</v>
      </c>
      <c r="AC49" s="39" t="e">
        <f t="shared" si="461"/>
        <v>#DIV/0!</v>
      </c>
      <c r="AD49" s="38" t="e">
        <f t="shared" si="461"/>
        <v>#DIV/0!</v>
      </c>
      <c r="AE49" s="19">
        <f t="shared" ref="AE49" si="469">SUM(AE50:AE53)</f>
        <v>1</v>
      </c>
      <c r="AF49" s="39" t="e">
        <f t="shared" si="461"/>
        <v>#DIV/0!</v>
      </c>
      <c r="AG49" s="38" t="e">
        <f t="shared" si="461"/>
        <v>#DIV/0!</v>
      </c>
      <c r="AH49" s="19">
        <f t="shared" ref="AH49" si="470">SUM(AH50:AH53)</f>
        <v>1</v>
      </c>
      <c r="AI49" s="39" t="e">
        <f t="shared" si="461"/>
        <v>#DIV/0!</v>
      </c>
      <c r="AJ49" s="38" t="e">
        <f t="shared" si="461"/>
        <v>#DIV/0!</v>
      </c>
      <c r="AK49" s="19">
        <f t="shared" ref="AK49" si="471">SUM(AK50:AK53)</f>
        <v>1</v>
      </c>
      <c r="AL49" s="39" t="e">
        <f t="shared" si="461"/>
        <v>#DIV/0!</v>
      </c>
      <c r="AM49" s="38" t="e">
        <f t="shared" si="461"/>
        <v>#DIV/0!</v>
      </c>
      <c r="AN49" s="19">
        <f t="shared" ref="AN49" si="472">SUM(AN50:AN53)</f>
        <v>1</v>
      </c>
      <c r="AO49" s="39" t="e">
        <f t="shared" si="461"/>
        <v>#DIV/0!</v>
      </c>
      <c r="AP49" s="38" t="e">
        <f t="shared" ref="AP49:AQ49" si="473">SUM(AP50:AP53)</f>
        <v>#DIV/0!</v>
      </c>
      <c r="AQ49" s="19">
        <f t="shared" si="473"/>
        <v>1</v>
      </c>
      <c r="AR49" s="39" t="e">
        <f t="shared" ref="AR49:AT49" si="474">SUM(AR50:AR53)</f>
        <v>#DIV/0!</v>
      </c>
      <c r="AS49" s="38" t="e">
        <f t="shared" si="474"/>
        <v>#DIV/0!</v>
      </c>
      <c r="AT49" s="19">
        <f t="shared" si="474"/>
        <v>1</v>
      </c>
      <c r="AU49" s="39" t="e">
        <f t="shared" ref="AU49:BR49" si="475">SUM(AU50:AU53)</f>
        <v>#DIV/0!</v>
      </c>
      <c r="AV49" s="38" t="e">
        <f t="shared" si="475"/>
        <v>#DIV/0!</v>
      </c>
      <c r="AW49" s="19">
        <f t="shared" si="475"/>
        <v>1</v>
      </c>
      <c r="AX49" s="39" t="e">
        <f t="shared" si="475"/>
        <v>#DIV/0!</v>
      </c>
      <c r="AY49" s="38" t="e">
        <f t="shared" si="475"/>
        <v>#DIV/0!</v>
      </c>
      <c r="AZ49" s="19">
        <f t="shared" si="475"/>
        <v>1</v>
      </c>
      <c r="BA49" s="39" t="e">
        <f t="shared" si="475"/>
        <v>#DIV/0!</v>
      </c>
      <c r="BB49" s="38" t="e">
        <f t="shared" si="475"/>
        <v>#DIV/0!</v>
      </c>
      <c r="BC49" s="19">
        <f t="shared" si="475"/>
        <v>1</v>
      </c>
      <c r="BD49" s="39" t="e">
        <f t="shared" si="475"/>
        <v>#DIV/0!</v>
      </c>
      <c r="BE49" s="38" t="e">
        <f t="shared" si="475"/>
        <v>#DIV/0!</v>
      </c>
      <c r="BF49" s="19">
        <f t="shared" si="475"/>
        <v>1</v>
      </c>
      <c r="BG49" s="39" t="e">
        <f t="shared" si="475"/>
        <v>#DIV/0!</v>
      </c>
      <c r="BH49" s="38" t="e">
        <f t="shared" si="475"/>
        <v>#DIV/0!</v>
      </c>
      <c r="BI49" s="19">
        <f t="shared" si="475"/>
        <v>1</v>
      </c>
      <c r="BJ49" s="39" t="e">
        <f t="shared" si="475"/>
        <v>#DIV/0!</v>
      </c>
      <c r="BK49" s="38" t="e">
        <f t="shared" si="475"/>
        <v>#DIV/0!</v>
      </c>
      <c r="BL49" s="19">
        <f t="shared" si="475"/>
        <v>1</v>
      </c>
      <c r="BM49" s="39" t="e">
        <f t="shared" si="475"/>
        <v>#DIV/0!</v>
      </c>
      <c r="BN49" s="38" t="e">
        <f t="shared" si="475"/>
        <v>#DIV/0!</v>
      </c>
      <c r="BO49" s="19">
        <f t="shared" si="475"/>
        <v>1</v>
      </c>
      <c r="BP49" s="39" t="e">
        <f t="shared" si="475"/>
        <v>#DIV/0!</v>
      </c>
      <c r="BQ49" s="38" t="e">
        <f t="shared" si="475"/>
        <v>#DIV/0!</v>
      </c>
      <c r="BR49" s="19">
        <f t="shared" si="475"/>
        <v>1</v>
      </c>
      <c r="BS49" s="39" t="e">
        <f t="shared" ref="BS49:CB49" si="476">SUM(BS50:BS53)</f>
        <v>#DIV/0!</v>
      </c>
      <c r="BT49" s="38" t="e">
        <f t="shared" si="476"/>
        <v>#DIV/0!</v>
      </c>
      <c r="BU49" s="19">
        <f t="shared" si="476"/>
        <v>1</v>
      </c>
      <c r="BV49" s="39" t="e">
        <f t="shared" si="476"/>
        <v>#DIV/0!</v>
      </c>
      <c r="BW49" s="38" t="e">
        <f t="shared" si="476"/>
        <v>#DIV/0!</v>
      </c>
      <c r="BX49" s="19">
        <f t="shared" si="476"/>
        <v>1</v>
      </c>
      <c r="BY49" s="39" t="e">
        <f t="shared" si="476"/>
        <v>#DIV/0!</v>
      </c>
      <c r="BZ49" s="38" t="e">
        <f t="shared" si="476"/>
        <v>#DIV/0!</v>
      </c>
      <c r="CA49" s="19">
        <f t="shared" si="476"/>
        <v>1</v>
      </c>
      <c r="CB49" s="39" t="e">
        <f t="shared" si="476"/>
        <v>#DIV/0!</v>
      </c>
    </row>
    <row r="50" spans="1:80" x14ac:dyDescent="0.25">
      <c r="A50" t="s">
        <v>45</v>
      </c>
      <c r="B50" s="21">
        <f>'Trading Input Sheet'!D75</f>
        <v>0</v>
      </c>
      <c r="C50" s="21"/>
      <c r="D50" s="60" t="s">
        <v>82</v>
      </c>
      <c r="E50" s="113"/>
      <c r="F50" s="28">
        <f>F25*$B$50</f>
        <v>0</v>
      </c>
      <c r="G50" s="18"/>
      <c r="H50" s="29">
        <f>H25*$B$50</f>
        <v>0</v>
      </c>
      <c r="I50" s="28">
        <f>I25*$B$50</f>
        <v>0</v>
      </c>
      <c r="J50" s="18"/>
      <c r="K50" s="29">
        <f>K25*$B$50</f>
        <v>0</v>
      </c>
      <c r="L50" s="28">
        <f>L25*$B$50</f>
        <v>0</v>
      </c>
      <c r="M50" s="18"/>
      <c r="N50" s="29">
        <f>N25*$B$50</f>
        <v>0</v>
      </c>
      <c r="O50" s="28">
        <f>O25*$B$50</f>
        <v>0</v>
      </c>
      <c r="P50" s="18"/>
      <c r="Q50" s="29">
        <f>Q25*$B$50</f>
        <v>0</v>
      </c>
      <c r="R50" s="28">
        <f>R25*$B$50</f>
        <v>0</v>
      </c>
      <c r="S50" s="18"/>
      <c r="T50" s="29">
        <f>T25*$B$50</f>
        <v>0</v>
      </c>
      <c r="U50" s="28">
        <f>U25*$B$50</f>
        <v>0</v>
      </c>
      <c r="V50" s="18"/>
      <c r="W50" s="29">
        <f>W25*$B$50</f>
        <v>0</v>
      </c>
      <c r="X50" s="28">
        <f>X25*$B$50</f>
        <v>0</v>
      </c>
      <c r="Y50" s="18"/>
      <c r="Z50" s="29">
        <f>Z25*$B$50</f>
        <v>0</v>
      </c>
      <c r="AA50" s="28">
        <f>AA25*$B$50</f>
        <v>0</v>
      </c>
      <c r="AB50" s="18"/>
      <c r="AC50" s="29">
        <f>AC25*$B$50</f>
        <v>0</v>
      </c>
      <c r="AD50" s="28">
        <f>AD25*$B$50</f>
        <v>0</v>
      </c>
      <c r="AE50" s="18"/>
      <c r="AF50" s="29">
        <f>AF25*$B$50</f>
        <v>0</v>
      </c>
      <c r="AG50" s="28">
        <f>AG25*$B$50</f>
        <v>0</v>
      </c>
      <c r="AH50" s="18"/>
      <c r="AI50" s="29">
        <f>AI25*$B$50</f>
        <v>0</v>
      </c>
      <c r="AJ50" s="28">
        <f>AJ25*$B$50</f>
        <v>0</v>
      </c>
      <c r="AK50" s="18"/>
      <c r="AL50" s="29">
        <f>AL25*$B$50</f>
        <v>0</v>
      </c>
      <c r="AM50" s="28">
        <f>AM25*$B$50</f>
        <v>0</v>
      </c>
      <c r="AN50" s="18"/>
      <c r="AO50" s="29">
        <f>AO25*$B$50</f>
        <v>0</v>
      </c>
      <c r="AP50" s="28">
        <f>AP25*$B$50</f>
        <v>0</v>
      </c>
      <c r="AQ50" s="18"/>
      <c r="AR50" s="29">
        <f>AR25*$B$50</f>
        <v>0</v>
      </c>
      <c r="AS50" s="28">
        <f>AS25*$B$50</f>
        <v>0</v>
      </c>
      <c r="AT50" s="18"/>
      <c r="AU50" s="29">
        <f>AU25*$B$50</f>
        <v>0</v>
      </c>
      <c r="AV50" s="28">
        <f>AV25*$B$50</f>
        <v>0</v>
      </c>
      <c r="AW50" s="18"/>
      <c r="AX50" s="29">
        <f>AX25*$B$50</f>
        <v>0</v>
      </c>
      <c r="AY50" s="28">
        <f>AY25*$B$50</f>
        <v>0</v>
      </c>
      <c r="AZ50" s="18"/>
      <c r="BA50" s="29">
        <f>BA25*$B$50</f>
        <v>0</v>
      </c>
      <c r="BB50" s="28">
        <f>BB25*$B$50</f>
        <v>0</v>
      </c>
      <c r="BC50" s="18"/>
      <c r="BD50" s="29">
        <f>BD25*$B$50</f>
        <v>0</v>
      </c>
      <c r="BE50" s="28">
        <f>BE25*$B$50</f>
        <v>0</v>
      </c>
      <c r="BF50" s="18"/>
      <c r="BG50" s="29">
        <f>BG25*$B$50</f>
        <v>0</v>
      </c>
      <c r="BH50" s="28">
        <f>BH25*$B$50</f>
        <v>0</v>
      </c>
      <c r="BI50" s="18"/>
      <c r="BJ50" s="29">
        <f>BJ25*$B$50</f>
        <v>0</v>
      </c>
      <c r="BK50" s="28">
        <f>BK25*$B$50</f>
        <v>0</v>
      </c>
      <c r="BL50" s="18"/>
      <c r="BM50" s="29">
        <f>BM25*$B$50</f>
        <v>0</v>
      </c>
      <c r="BN50" s="28">
        <f>BN25*$B$50</f>
        <v>0</v>
      </c>
      <c r="BO50" s="18"/>
      <c r="BP50" s="29">
        <f>BP25*$B$50</f>
        <v>0</v>
      </c>
      <c r="BQ50" s="28">
        <f>BQ25*$B$50</f>
        <v>0</v>
      </c>
      <c r="BR50" s="18"/>
      <c r="BS50" s="29">
        <f>BS25*$B$50</f>
        <v>0</v>
      </c>
      <c r="BT50" s="28">
        <f>BT25*$B$50</f>
        <v>0</v>
      </c>
      <c r="BU50" s="18"/>
      <c r="BV50" s="29">
        <f>BV25*$B$50</f>
        <v>0</v>
      </c>
      <c r="BW50" s="28">
        <f>BW25*$B$50</f>
        <v>0</v>
      </c>
      <c r="BX50" s="18"/>
      <c r="BY50" s="29">
        <f>BY25*$B$50</f>
        <v>0</v>
      </c>
      <c r="BZ50" s="28">
        <f>BZ25*$B$50</f>
        <v>0</v>
      </c>
      <c r="CA50" s="18"/>
      <c r="CB50" s="29">
        <f>CB25*$B$50</f>
        <v>0</v>
      </c>
    </row>
    <row r="51" spans="1:80" x14ac:dyDescent="0.25">
      <c r="A51" t="s">
        <v>45</v>
      </c>
      <c r="B51" s="21" t="e">
        <f>'Trading Input Sheet'!D76</f>
        <v>#DIV/0!</v>
      </c>
      <c r="C51" s="21"/>
      <c r="D51" s="60" t="s">
        <v>83</v>
      </c>
      <c r="E51" s="113"/>
      <c r="F51" s="339" t="e">
        <f>F25*$B$51</f>
        <v>#DIV/0!</v>
      </c>
      <c r="G51" s="18"/>
      <c r="H51" s="29" t="e">
        <f>H25*$B$51</f>
        <v>#DIV/0!</v>
      </c>
      <c r="I51" s="339" t="e">
        <f>I25*$B$51</f>
        <v>#DIV/0!</v>
      </c>
      <c r="J51" s="18"/>
      <c r="K51" s="29" t="e">
        <f>K25*$B$51</f>
        <v>#DIV/0!</v>
      </c>
      <c r="L51" s="339" t="e">
        <f>L25*$B$51</f>
        <v>#DIV/0!</v>
      </c>
      <c r="M51" s="18"/>
      <c r="N51" s="29" t="e">
        <f>N25*$B$51</f>
        <v>#DIV/0!</v>
      </c>
      <c r="O51" s="339" t="e">
        <f>O25*$B$51</f>
        <v>#DIV/0!</v>
      </c>
      <c r="P51" s="18"/>
      <c r="Q51" s="29" t="e">
        <f>Q25*$B$51</f>
        <v>#DIV/0!</v>
      </c>
      <c r="R51" s="339" t="e">
        <f>R25*$B$51</f>
        <v>#DIV/0!</v>
      </c>
      <c r="S51" s="18"/>
      <c r="T51" s="29" t="e">
        <f>T25*$B$51</f>
        <v>#DIV/0!</v>
      </c>
      <c r="U51" s="339" t="e">
        <f>U25*$B$51</f>
        <v>#DIV/0!</v>
      </c>
      <c r="V51" s="18"/>
      <c r="W51" s="29" t="e">
        <f>W25*$B$51</f>
        <v>#DIV/0!</v>
      </c>
      <c r="X51" s="339" t="e">
        <f>X25*$B$51</f>
        <v>#DIV/0!</v>
      </c>
      <c r="Y51" s="18"/>
      <c r="Z51" s="29" t="e">
        <f>Z25*$B$51</f>
        <v>#DIV/0!</v>
      </c>
      <c r="AA51" s="339" t="e">
        <f>AA25*$B$51</f>
        <v>#DIV/0!</v>
      </c>
      <c r="AB51" s="18"/>
      <c r="AC51" s="29" t="e">
        <f>AC25*$B$51</f>
        <v>#DIV/0!</v>
      </c>
      <c r="AD51" s="339" t="e">
        <f>AD25*$B$51</f>
        <v>#DIV/0!</v>
      </c>
      <c r="AE51" s="18"/>
      <c r="AF51" s="29" t="e">
        <f>AF25*$B$51</f>
        <v>#DIV/0!</v>
      </c>
      <c r="AG51" s="339" t="e">
        <f>AG25*$B$51</f>
        <v>#DIV/0!</v>
      </c>
      <c r="AH51" s="18"/>
      <c r="AI51" s="29" t="e">
        <f>AI25*$B$51</f>
        <v>#DIV/0!</v>
      </c>
      <c r="AJ51" s="339" t="e">
        <f>AJ25*$B$51</f>
        <v>#DIV/0!</v>
      </c>
      <c r="AK51" s="18"/>
      <c r="AL51" s="29" t="e">
        <f>AL25*$B$51</f>
        <v>#DIV/0!</v>
      </c>
      <c r="AM51" s="339" t="e">
        <f>AM25*$B$51</f>
        <v>#DIV/0!</v>
      </c>
      <c r="AN51" s="18"/>
      <c r="AO51" s="29" t="e">
        <f>AO25*$B$51</f>
        <v>#DIV/0!</v>
      </c>
      <c r="AP51" s="339" t="e">
        <f>AP25*$B$51</f>
        <v>#DIV/0!</v>
      </c>
      <c r="AQ51" s="18"/>
      <c r="AR51" s="29" t="e">
        <f>AR25*$B$51</f>
        <v>#DIV/0!</v>
      </c>
      <c r="AS51" s="339" t="e">
        <f>AS25*$B$51</f>
        <v>#DIV/0!</v>
      </c>
      <c r="AT51" s="18"/>
      <c r="AU51" s="29" t="e">
        <f>AU25*$B$51</f>
        <v>#DIV/0!</v>
      </c>
      <c r="AV51" s="339" t="e">
        <f>AV25*$B$51</f>
        <v>#DIV/0!</v>
      </c>
      <c r="AW51" s="18"/>
      <c r="AX51" s="29" t="e">
        <f>AX25*$B$51</f>
        <v>#DIV/0!</v>
      </c>
      <c r="AY51" s="339" t="e">
        <f>AY25*$B$51</f>
        <v>#DIV/0!</v>
      </c>
      <c r="AZ51" s="18"/>
      <c r="BA51" s="29" t="e">
        <f>BA25*$B$51</f>
        <v>#DIV/0!</v>
      </c>
      <c r="BB51" s="339" t="e">
        <f>BB25*$B$51</f>
        <v>#DIV/0!</v>
      </c>
      <c r="BC51" s="18"/>
      <c r="BD51" s="29" t="e">
        <f>BD25*$B$51</f>
        <v>#DIV/0!</v>
      </c>
      <c r="BE51" s="339" t="e">
        <f>BE25*$B$51</f>
        <v>#DIV/0!</v>
      </c>
      <c r="BF51" s="18"/>
      <c r="BG51" s="29" t="e">
        <f>BG25*$B$51</f>
        <v>#DIV/0!</v>
      </c>
      <c r="BH51" s="339" t="e">
        <f>BH25*$B$51</f>
        <v>#DIV/0!</v>
      </c>
      <c r="BI51" s="18"/>
      <c r="BJ51" s="29" t="e">
        <f>BJ25*$B$51</f>
        <v>#DIV/0!</v>
      </c>
      <c r="BK51" s="339" t="e">
        <f>BK25*$B$51</f>
        <v>#DIV/0!</v>
      </c>
      <c r="BL51" s="18"/>
      <c r="BM51" s="29" t="e">
        <f>BM25*$B$51</f>
        <v>#DIV/0!</v>
      </c>
      <c r="BN51" s="339" t="e">
        <f>BN25*$B$51</f>
        <v>#DIV/0!</v>
      </c>
      <c r="BO51" s="18"/>
      <c r="BP51" s="29" t="e">
        <f>BP25*$B$51</f>
        <v>#DIV/0!</v>
      </c>
      <c r="BQ51" s="339" t="e">
        <f>BQ25*$B$51</f>
        <v>#DIV/0!</v>
      </c>
      <c r="BR51" s="18"/>
      <c r="BS51" s="29" t="e">
        <f>BS25*$B$51</f>
        <v>#DIV/0!</v>
      </c>
      <c r="BT51" s="339" t="e">
        <f>BT25*$B$51</f>
        <v>#DIV/0!</v>
      </c>
      <c r="BU51" s="18"/>
      <c r="BV51" s="29" t="e">
        <f>BV25*$B$51</f>
        <v>#DIV/0!</v>
      </c>
      <c r="BW51" s="339" t="e">
        <f>BW25*$B$51</f>
        <v>#DIV/0!</v>
      </c>
      <c r="BX51" s="18"/>
      <c r="BY51" s="29" t="e">
        <f>BY25*$B$51</f>
        <v>#DIV/0!</v>
      </c>
      <c r="BZ51" s="339" t="e">
        <f>BZ25*$B$51</f>
        <v>#DIV/0!</v>
      </c>
      <c r="CA51" s="18"/>
      <c r="CB51" s="29" t="e">
        <f>CB25*$B$51</f>
        <v>#DIV/0!</v>
      </c>
    </row>
    <row r="52" spans="1:80" x14ac:dyDescent="0.25">
      <c r="A52" t="s">
        <v>46</v>
      </c>
      <c r="B52" s="21"/>
      <c r="C52" s="21"/>
      <c r="D52" s="60" t="s">
        <v>84</v>
      </c>
      <c r="E52" s="113">
        <f>'Trading Input Sheet'!D77</f>
        <v>0</v>
      </c>
      <c r="F52" s="28">
        <f>$E52/12</f>
        <v>0</v>
      </c>
      <c r="G52" s="149">
        <f>IF(G$2=$A$2,100%,G$10/F$10)</f>
        <v>0</v>
      </c>
      <c r="H52" s="29">
        <f>F52*G52</f>
        <v>0</v>
      </c>
      <c r="I52" s="28">
        <f t="shared" ref="I52" si="477">$E52/12</f>
        <v>0</v>
      </c>
      <c r="J52" s="149">
        <f t="shared" ref="J52" si="478">IF(J$2=$A$2,100%,J$10/I$10)</f>
        <v>0</v>
      </c>
      <c r="K52" s="29">
        <f t="shared" ref="K52" si="479">I52*J52</f>
        <v>0</v>
      </c>
      <c r="L52" s="28">
        <f t="shared" ref="L52" si="480">$E52/12</f>
        <v>0</v>
      </c>
      <c r="M52" s="149">
        <f t="shared" ref="M52" si="481">IF(M$2=$A$2,100%,M$10/L$10)</f>
        <v>0</v>
      </c>
      <c r="N52" s="29">
        <f t="shared" ref="N52" si="482">L52*M52</f>
        <v>0</v>
      </c>
      <c r="O52" s="28">
        <f t="shared" ref="O52" si="483">$E52/12</f>
        <v>0</v>
      </c>
      <c r="P52" s="149">
        <f t="shared" ref="P52" si="484">IF(P$2=$A$2,100%,P$10/O$10)</f>
        <v>0</v>
      </c>
      <c r="Q52" s="29">
        <f t="shared" ref="Q52" si="485">O52*P52</f>
        <v>0</v>
      </c>
      <c r="R52" s="28">
        <f t="shared" ref="R52" si="486">$E52/12</f>
        <v>0</v>
      </c>
      <c r="S52" s="149">
        <f t="shared" ref="S52" si="487">IF(S$2=$A$2,100%,S$10/R$10)</f>
        <v>0</v>
      </c>
      <c r="T52" s="29">
        <f t="shared" ref="T52" si="488">R52*S52</f>
        <v>0</v>
      </c>
      <c r="U52" s="28">
        <f t="shared" ref="U52" si="489">$E52/12</f>
        <v>0</v>
      </c>
      <c r="V52" s="149">
        <f t="shared" ref="V52" si="490">IF(V$2=$A$2,100%,V$10/U$10)</f>
        <v>1</v>
      </c>
      <c r="W52" s="29">
        <f t="shared" ref="W52" si="491">U52*V52</f>
        <v>0</v>
      </c>
      <c r="X52" s="28">
        <f t="shared" ref="X52" si="492">$E52/12</f>
        <v>0</v>
      </c>
      <c r="Y52" s="149">
        <f t="shared" ref="Y52" si="493">IF(Y$2=$A$2,100%,Y$10/X$10)</f>
        <v>1</v>
      </c>
      <c r="Z52" s="29">
        <f t="shared" ref="Z52" si="494">X52*Y52</f>
        <v>0</v>
      </c>
      <c r="AA52" s="28">
        <f t="shared" ref="AA52" si="495">$E52/12</f>
        <v>0</v>
      </c>
      <c r="AB52" s="149">
        <f t="shared" ref="AB52" si="496">IF(AB$2=$A$2,100%,AB$10/AA$10)</f>
        <v>1</v>
      </c>
      <c r="AC52" s="29">
        <f t="shared" ref="AC52" si="497">AA52*AB52</f>
        <v>0</v>
      </c>
      <c r="AD52" s="28">
        <f t="shared" ref="AD52" si="498">$E52/12</f>
        <v>0</v>
      </c>
      <c r="AE52" s="149">
        <f t="shared" ref="AE52" si="499">IF(AE$2=$A$2,100%,AE$10/AD$10)</f>
        <v>1</v>
      </c>
      <c r="AF52" s="29">
        <f t="shared" ref="AF52" si="500">AD52*AE52</f>
        <v>0</v>
      </c>
      <c r="AG52" s="28">
        <f t="shared" ref="AG52" si="501">$E52/12</f>
        <v>0</v>
      </c>
      <c r="AH52" s="149">
        <f t="shared" ref="AH52" si="502">IF(AH$2=$A$2,100%,AH$10/AG$10)</f>
        <v>1</v>
      </c>
      <c r="AI52" s="29">
        <f t="shared" ref="AI52" si="503">AG52*AH52</f>
        <v>0</v>
      </c>
      <c r="AJ52" s="28">
        <f t="shared" ref="AJ52" si="504">$E52/12</f>
        <v>0</v>
      </c>
      <c r="AK52" s="149">
        <f t="shared" ref="AK52" si="505">IF(AK$2=$A$2,100%,AK$10/AJ$10)</f>
        <v>1</v>
      </c>
      <c r="AL52" s="29">
        <f t="shared" ref="AL52" si="506">AJ52*AK52</f>
        <v>0</v>
      </c>
      <c r="AM52" s="28">
        <f t="shared" ref="AM52" si="507">$E52/12</f>
        <v>0</v>
      </c>
      <c r="AN52" s="149">
        <f t="shared" ref="AN52" si="508">IF(AN$2=$A$2,100%,AN$10/AM$10)</f>
        <v>1</v>
      </c>
      <c r="AO52" s="29">
        <f t="shared" ref="AO52" si="509">AM52*AN52</f>
        <v>0</v>
      </c>
      <c r="AP52" s="28">
        <f t="shared" ref="AP52" si="510">$E52/12</f>
        <v>0</v>
      </c>
      <c r="AQ52" s="149">
        <f t="shared" ref="AQ52" si="511">IF(AQ$2=$A$2,100%,AQ$10/AP$10)</f>
        <v>1</v>
      </c>
      <c r="AR52" s="29">
        <f t="shared" ref="AR52" si="512">AP52*AQ52</f>
        <v>0</v>
      </c>
      <c r="AS52" s="28">
        <f t="shared" ref="AS52" si="513">$E52/12</f>
        <v>0</v>
      </c>
      <c r="AT52" s="149">
        <f t="shared" ref="AT52" si="514">IF(AT$2=$A$2,100%,AT$10/AS$10)</f>
        <v>1</v>
      </c>
      <c r="AU52" s="29">
        <f t="shared" ref="AU52" si="515">AS52*AT52</f>
        <v>0</v>
      </c>
      <c r="AV52" s="28">
        <f t="shared" ref="AV52" si="516">$E52/12</f>
        <v>0</v>
      </c>
      <c r="AW52" s="149">
        <f t="shared" ref="AW52" si="517">IF(AW$2=$A$2,100%,AW$10/AV$10)</f>
        <v>1</v>
      </c>
      <c r="AX52" s="29">
        <f t="shared" ref="AX52" si="518">AV52*AW52</f>
        <v>0</v>
      </c>
      <c r="AY52" s="28">
        <f t="shared" ref="AY52" si="519">$E52/12</f>
        <v>0</v>
      </c>
      <c r="AZ52" s="149">
        <f t="shared" ref="AZ52" si="520">IF(AZ$2=$A$2,100%,AZ$10/AY$10)</f>
        <v>1</v>
      </c>
      <c r="BA52" s="29">
        <f t="shared" ref="BA52" si="521">AY52*AZ52</f>
        <v>0</v>
      </c>
      <c r="BB52" s="28">
        <f t="shared" ref="BB52" si="522">$E52/12</f>
        <v>0</v>
      </c>
      <c r="BC52" s="149">
        <f t="shared" ref="BC52" si="523">IF(BC$2=$A$2,100%,BC$10/BB$10)</f>
        <v>1</v>
      </c>
      <c r="BD52" s="29">
        <f t="shared" ref="BD52" si="524">BB52*BC52</f>
        <v>0</v>
      </c>
      <c r="BE52" s="28">
        <f t="shared" ref="BE52" si="525">$E52/12</f>
        <v>0</v>
      </c>
      <c r="BF52" s="149">
        <f t="shared" ref="BF52" si="526">IF(BF$2=$A$2,100%,BF$10/BE$10)</f>
        <v>1</v>
      </c>
      <c r="BG52" s="29">
        <f t="shared" ref="BG52" si="527">BE52*BF52</f>
        <v>0</v>
      </c>
      <c r="BH52" s="28">
        <f t="shared" ref="BH52" si="528">$E52/12</f>
        <v>0</v>
      </c>
      <c r="BI52" s="149">
        <f t="shared" ref="BI52" si="529">IF(BI$2=$A$2,100%,BI$10/BH$10)</f>
        <v>1</v>
      </c>
      <c r="BJ52" s="29">
        <f t="shared" ref="BJ52" si="530">BH52*BI52</f>
        <v>0</v>
      </c>
      <c r="BK52" s="28">
        <f t="shared" ref="BK52" si="531">$E52/12</f>
        <v>0</v>
      </c>
      <c r="BL52" s="149">
        <f t="shared" ref="BL52" si="532">IF(BL$2=$A$2,100%,BL$10/BK$10)</f>
        <v>1</v>
      </c>
      <c r="BM52" s="29">
        <f t="shared" ref="BM52" si="533">BK52*BL52</f>
        <v>0</v>
      </c>
      <c r="BN52" s="28">
        <f t="shared" ref="BN52" si="534">$E52/12</f>
        <v>0</v>
      </c>
      <c r="BO52" s="149">
        <f t="shared" ref="BO52" si="535">IF(BO$2=$A$2,100%,BO$10/BN$10)</f>
        <v>1</v>
      </c>
      <c r="BP52" s="29">
        <f t="shared" ref="BP52" si="536">BN52*BO52</f>
        <v>0</v>
      </c>
      <c r="BQ52" s="28">
        <f t="shared" ref="BQ52" si="537">$E52/12</f>
        <v>0</v>
      </c>
      <c r="BR52" s="149">
        <f t="shared" ref="BR52" si="538">IF(BR$2=$A$2,100%,BR$10/BQ$10)</f>
        <v>1</v>
      </c>
      <c r="BS52" s="29">
        <f t="shared" ref="BS52" si="539">BQ52*BR52</f>
        <v>0</v>
      </c>
      <c r="BT52" s="28">
        <f t="shared" ref="BT52" si="540">$E52/12</f>
        <v>0</v>
      </c>
      <c r="BU52" s="149">
        <f t="shared" ref="BU52" si="541">IF(BU$2=$A$2,100%,BU$10/BT$10)</f>
        <v>1</v>
      </c>
      <c r="BV52" s="29">
        <f t="shared" ref="BV52" si="542">BT52*BU52</f>
        <v>0</v>
      </c>
      <c r="BW52" s="28">
        <f t="shared" ref="BW52" si="543">$E52/12</f>
        <v>0</v>
      </c>
      <c r="BX52" s="149">
        <f t="shared" ref="BX52" si="544">IF(BX$2=$A$2,100%,BX$10/BW$10)</f>
        <v>1</v>
      </c>
      <c r="BY52" s="29">
        <f t="shared" ref="BY52" si="545">BW52*BX52</f>
        <v>0</v>
      </c>
      <c r="BZ52" s="28">
        <f t="shared" ref="BZ52" si="546">$E52/12</f>
        <v>0</v>
      </c>
      <c r="CA52" s="149">
        <f t="shared" ref="CA52" si="547">IF(CA$2=$A$2,100%,CA$10/BZ$10)</f>
        <v>1</v>
      </c>
      <c r="CB52" s="29">
        <f t="shared" ref="CB52" si="548">BZ52*CA52</f>
        <v>0</v>
      </c>
    </row>
    <row r="53" spans="1:80" x14ac:dyDescent="0.25">
      <c r="A53" t="s">
        <v>45</v>
      </c>
      <c r="B53" s="21">
        <f>'Trading Input Sheet'!D78</f>
        <v>0</v>
      </c>
      <c r="C53" s="21"/>
      <c r="D53" s="60" t="s">
        <v>85</v>
      </c>
      <c r="E53" s="113"/>
      <c r="F53" s="28">
        <f>F25*$B$53</f>
        <v>0</v>
      </c>
      <c r="G53" s="18"/>
      <c r="H53" s="29">
        <f>H25*$B$53</f>
        <v>0</v>
      </c>
      <c r="I53" s="28">
        <f>I25*$B$53</f>
        <v>0</v>
      </c>
      <c r="J53" s="18"/>
      <c r="K53" s="29">
        <f>K25*$B$53</f>
        <v>0</v>
      </c>
      <c r="L53" s="28">
        <f>L25*$B$53</f>
        <v>0</v>
      </c>
      <c r="M53" s="18"/>
      <c r="N53" s="29">
        <f>N25*$B$53</f>
        <v>0</v>
      </c>
      <c r="O53" s="28">
        <f>O25*$B$53</f>
        <v>0</v>
      </c>
      <c r="P53" s="18"/>
      <c r="Q53" s="29">
        <f>Q25*$B$53</f>
        <v>0</v>
      </c>
      <c r="R53" s="28">
        <f>R25*$B$53</f>
        <v>0</v>
      </c>
      <c r="S53" s="18"/>
      <c r="T53" s="29">
        <f>T25*$B$53</f>
        <v>0</v>
      </c>
      <c r="U53" s="28">
        <f>U25*$B$53</f>
        <v>0</v>
      </c>
      <c r="V53" s="18"/>
      <c r="W53" s="29">
        <f>W25*$B$53</f>
        <v>0</v>
      </c>
      <c r="X53" s="28">
        <f>X25*$B$53</f>
        <v>0</v>
      </c>
      <c r="Y53" s="18"/>
      <c r="Z53" s="29">
        <f>Z25*$B$53</f>
        <v>0</v>
      </c>
      <c r="AA53" s="28">
        <f>AA25*$B$53</f>
        <v>0</v>
      </c>
      <c r="AB53" s="18"/>
      <c r="AC53" s="29">
        <f>AC25*$B$53</f>
        <v>0</v>
      </c>
      <c r="AD53" s="28">
        <f>AD25*$B$53</f>
        <v>0</v>
      </c>
      <c r="AE53" s="18"/>
      <c r="AF53" s="29">
        <f>AF25*$B$53</f>
        <v>0</v>
      </c>
      <c r="AG53" s="28">
        <f>AG25*$B$53</f>
        <v>0</v>
      </c>
      <c r="AH53" s="18"/>
      <c r="AI53" s="29">
        <f>AI25*$B$53</f>
        <v>0</v>
      </c>
      <c r="AJ53" s="28">
        <f>AJ25*$B$53</f>
        <v>0</v>
      </c>
      <c r="AK53" s="18"/>
      <c r="AL53" s="29">
        <f>AL25*$B$53</f>
        <v>0</v>
      </c>
      <c r="AM53" s="28">
        <f>AM25*$B$53</f>
        <v>0</v>
      </c>
      <c r="AN53" s="18"/>
      <c r="AO53" s="29">
        <f>AO25*$B$53</f>
        <v>0</v>
      </c>
      <c r="AP53" s="28">
        <f>AP25*$B$53</f>
        <v>0</v>
      </c>
      <c r="AQ53" s="18"/>
      <c r="AR53" s="29">
        <f>AR25*$B$53</f>
        <v>0</v>
      </c>
      <c r="AS53" s="28">
        <f>AS25*$B$53</f>
        <v>0</v>
      </c>
      <c r="AT53" s="18"/>
      <c r="AU53" s="29">
        <f>AU25*$B$53</f>
        <v>0</v>
      </c>
      <c r="AV53" s="28">
        <f>AV25*$B$53</f>
        <v>0</v>
      </c>
      <c r="AW53" s="18"/>
      <c r="AX53" s="29">
        <f>AX25*$B$53</f>
        <v>0</v>
      </c>
      <c r="AY53" s="28">
        <f>AY25*$B$53</f>
        <v>0</v>
      </c>
      <c r="AZ53" s="18"/>
      <c r="BA53" s="29">
        <f>BA25*$B$53</f>
        <v>0</v>
      </c>
      <c r="BB53" s="28">
        <f>BB25*$B$53</f>
        <v>0</v>
      </c>
      <c r="BC53" s="18"/>
      <c r="BD53" s="29">
        <f>BD25*$B$53</f>
        <v>0</v>
      </c>
      <c r="BE53" s="28">
        <f>BE25*$B$53</f>
        <v>0</v>
      </c>
      <c r="BF53" s="18"/>
      <c r="BG53" s="29">
        <f>BG25*$B$53</f>
        <v>0</v>
      </c>
      <c r="BH53" s="28">
        <f>BH25*$B$53</f>
        <v>0</v>
      </c>
      <c r="BI53" s="18"/>
      <c r="BJ53" s="29">
        <f>BJ25*$B$53</f>
        <v>0</v>
      </c>
      <c r="BK53" s="28">
        <f>BK25*$B$53</f>
        <v>0</v>
      </c>
      <c r="BL53" s="18"/>
      <c r="BM53" s="29">
        <f>BM25*$B$53</f>
        <v>0</v>
      </c>
      <c r="BN53" s="28">
        <f>BN25*$B$53</f>
        <v>0</v>
      </c>
      <c r="BO53" s="18"/>
      <c r="BP53" s="29">
        <f>BP25*$B$53</f>
        <v>0</v>
      </c>
      <c r="BQ53" s="28">
        <f>BQ25*$B$53</f>
        <v>0</v>
      </c>
      <c r="BR53" s="18"/>
      <c r="BS53" s="29">
        <f>BS25*$B$53</f>
        <v>0</v>
      </c>
      <c r="BT53" s="28">
        <f>BT25*$B$53</f>
        <v>0</v>
      </c>
      <c r="BU53" s="18"/>
      <c r="BV53" s="29">
        <f>BV25*$B$53</f>
        <v>0</v>
      </c>
      <c r="BW53" s="28">
        <f>BW25*$B$53</f>
        <v>0</v>
      </c>
      <c r="BX53" s="18"/>
      <c r="BY53" s="29">
        <f>BY25*$B$53</f>
        <v>0</v>
      </c>
      <c r="BZ53" s="28">
        <f>BZ25*$B$53</f>
        <v>0</v>
      </c>
      <c r="CA53" s="18"/>
      <c r="CB53" s="29">
        <f>CB25*$B$53</f>
        <v>0</v>
      </c>
    </row>
    <row r="54" spans="1:80" x14ac:dyDescent="0.25">
      <c r="B54" s="21"/>
      <c r="C54" s="42" t="e">
        <f>SUMIFS(54:54,$18:$18,"Normalised")</f>
        <v>#DIV/0!</v>
      </c>
      <c r="D54" s="66" t="s">
        <v>11</v>
      </c>
      <c r="E54" s="63">
        <f>SUM(E55:E58)</f>
        <v>0</v>
      </c>
      <c r="F54" s="38" t="e">
        <f>SUM(F55:F58)</f>
        <v>#DIV/0!</v>
      </c>
      <c r="G54" s="19">
        <f t="shared" ref="G54" si="549">SUM(G55:G58)</f>
        <v>0</v>
      </c>
      <c r="H54" s="39" t="e">
        <f>SUM(H55:H58)</f>
        <v>#DIV/0!</v>
      </c>
      <c r="I54" s="38" t="e">
        <f t="shared" ref="I54:AO54" si="550">SUM(I55:I58)</f>
        <v>#DIV/0!</v>
      </c>
      <c r="J54" s="19">
        <f t="shared" si="550"/>
        <v>0</v>
      </c>
      <c r="K54" s="39" t="e">
        <f t="shared" si="550"/>
        <v>#DIV/0!</v>
      </c>
      <c r="L54" s="38" t="e">
        <f t="shared" si="550"/>
        <v>#DIV/0!</v>
      </c>
      <c r="M54" s="19">
        <f t="shared" ref="M54" si="551">SUM(M55:M58)</f>
        <v>0</v>
      </c>
      <c r="N54" s="39" t="e">
        <f t="shared" si="550"/>
        <v>#DIV/0!</v>
      </c>
      <c r="O54" s="38" t="e">
        <f t="shared" si="550"/>
        <v>#DIV/0!</v>
      </c>
      <c r="P54" s="19">
        <f t="shared" ref="P54" si="552">SUM(P55:P58)</f>
        <v>0</v>
      </c>
      <c r="Q54" s="39" t="e">
        <f t="shared" si="550"/>
        <v>#DIV/0!</v>
      </c>
      <c r="R54" s="38" t="e">
        <f t="shared" si="550"/>
        <v>#DIV/0!</v>
      </c>
      <c r="S54" s="19">
        <f t="shared" ref="S54" si="553">SUM(S55:S58)</f>
        <v>0</v>
      </c>
      <c r="T54" s="39" t="e">
        <f t="shared" si="550"/>
        <v>#DIV/0!</v>
      </c>
      <c r="U54" s="38" t="e">
        <f t="shared" si="550"/>
        <v>#DIV/0!</v>
      </c>
      <c r="V54" s="19">
        <f t="shared" ref="V54" si="554">SUM(V55:V58)</f>
        <v>1</v>
      </c>
      <c r="W54" s="39" t="e">
        <f t="shared" si="550"/>
        <v>#DIV/0!</v>
      </c>
      <c r="X54" s="38" t="e">
        <f t="shared" si="550"/>
        <v>#DIV/0!</v>
      </c>
      <c r="Y54" s="19">
        <f t="shared" ref="Y54" si="555">SUM(Y55:Y58)</f>
        <v>1</v>
      </c>
      <c r="Z54" s="39" t="e">
        <f t="shared" si="550"/>
        <v>#DIV/0!</v>
      </c>
      <c r="AA54" s="38" t="e">
        <f t="shared" si="550"/>
        <v>#DIV/0!</v>
      </c>
      <c r="AB54" s="19">
        <f t="shared" ref="AB54" si="556">SUM(AB55:AB58)</f>
        <v>1</v>
      </c>
      <c r="AC54" s="39" t="e">
        <f t="shared" si="550"/>
        <v>#DIV/0!</v>
      </c>
      <c r="AD54" s="38" t="e">
        <f t="shared" si="550"/>
        <v>#DIV/0!</v>
      </c>
      <c r="AE54" s="19">
        <f t="shared" ref="AE54" si="557">SUM(AE55:AE58)</f>
        <v>1</v>
      </c>
      <c r="AF54" s="39" t="e">
        <f t="shared" si="550"/>
        <v>#DIV/0!</v>
      </c>
      <c r="AG54" s="38" t="e">
        <f t="shared" si="550"/>
        <v>#DIV/0!</v>
      </c>
      <c r="AH54" s="19">
        <f t="shared" ref="AH54" si="558">SUM(AH55:AH58)</f>
        <v>1</v>
      </c>
      <c r="AI54" s="39" t="e">
        <f t="shared" si="550"/>
        <v>#DIV/0!</v>
      </c>
      <c r="AJ54" s="38" t="e">
        <f t="shared" si="550"/>
        <v>#DIV/0!</v>
      </c>
      <c r="AK54" s="19">
        <f t="shared" ref="AK54" si="559">SUM(AK55:AK58)</f>
        <v>1</v>
      </c>
      <c r="AL54" s="39" t="e">
        <f t="shared" si="550"/>
        <v>#DIV/0!</v>
      </c>
      <c r="AM54" s="38" t="e">
        <f t="shared" si="550"/>
        <v>#DIV/0!</v>
      </c>
      <c r="AN54" s="19">
        <f t="shared" ref="AN54" si="560">SUM(AN55:AN58)</f>
        <v>1</v>
      </c>
      <c r="AO54" s="39" t="e">
        <f t="shared" si="550"/>
        <v>#DIV/0!</v>
      </c>
      <c r="AP54" s="38" t="e">
        <f t="shared" ref="AP54:AQ54" si="561">SUM(AP55:AP58)</f>
        <v>#DIV/0!</v>
      </c>
      <c r="AQ54" s="19">
        <f t="shared" si="561"/>
        <v>1</v>
      </c>
      <c r="AR54" s="39" t="e">
        <f t="shared" ref="AR54:AT54" si="562">SUM(AR55:AR58)</f>
        <v>#DIV/0!</v>
      </c>
      <c r="AS54" s="38" t="e">
        <f t="shared" si="562"/>
        <v>#DIV/0!</v>
      </c>
      <c r="AT54" s="19">
        <f t="shared" si="562"/>
        <v>1</v>
      </c>
      <c r="AU54" s="39" t="e">
        <f t="shared" ref="AU54:BR54" si="563">SUM(AU55:AU58)</f>
        <v>#DIV/0!</v>
      </c>
      <c r="AV54" s="38" t="e">
        <f t="shared" si="563"/>
        <v>#DIV/0!</v>
      </c>
      <c r="AW54" s="19">
        <f t="shared" si="563"/>
        <v>1</v>
      </c>
      <c r="AX54" s="39" t="e">
        <f t="shared" si="563"/>
        <v>#DIV/0!</v>
      </c>
      <c r="AY54" s="38" t="e">
        <f t="shared" si="563"/>
        <v>#DIV/0!</v>
      </c>
      <c r="AZ54" s="19">
        <f t="shared" si="563"/>
        <v>1</v>
      </c>
      <c r="BA54" s="39" t="e">
        <f t="shared" si="563"/>
        <v>#DIV/0!</v>
      </c>
      <c r="BB54" s="38" t="e">
        <f t="shared" si="563"/>
        <v>#DIV/0!</v>
      </c>
      <c r="BC54" s="19">
        <f t="shared" si="563"/>
        <v>1</v>
      </c>
      <c r="BD54" s="39" t="e">
        <f t="shared" si="563"/>
        <v>#DIV/0!</v>
      </c>
      <c r="BE54" s="38" t="e">
        <f t="shared" si="563"/>
        <v>#DIV/0!</v>
      </c>
      <c r="BF54" s="19">
        <f t="shared" si="563"/>
        <v>1</v>
      </c>
      <c r="BG54" s="39" t="e">
        <f t="shared" si="563"/>
        <v>#DIV/0!</v>
      </c>
      <c r="BH54" s="38" t="e">
        <f t="shared" si="563"/>
        <v>#DIV/0!</v>
      </c>
      <c r="BI54" s="19">
        <f t="shared" si="563"/>
        <v>1</v>
      </c>
      <c r="BJ54" s="39" t="e">
        <f t="shared" si="563"/>
        <v>#DIV/0!</v>
      </c>
      <c r="BK54" s="38" t="e">
        <f t="shared" si="563"/>
        <v>#DIV/0!</v>
      </c>
      <c r="BL54" s="19">
        <f t="shared" si="563"/>
        <v>1</v>
      </c>
      <c r="BM54" s="39" t="e">
        <f t="shared" si="563"/>
        <v>#DIV/0!</v>
      </c>
      <c r="BN54" s="38" t="e">
        <f t="shared" si="563"/>
        <v>#DIV/0!</v>
      </c>
      <c r="BO54" s="19">
        <f t="shared" si="563"/>
        <v>1</v>
      </c>
      <c r="BP54" s="39" t="e">
        <f t="shared" si="563"/>
        <v>#DIV/0!</v>
      </c>
      <c r="BQ54" s="38" t="e">
        <f t="shared" si="563"/>
        <v>#DIV/0!</v>
      </c>
      <c r="BR54" s="19">
        <f t="shared" si="563"/>
        <v>1</v>
      </c>
      <c r="BS54" s="39" t="e">
        <f t="shared" ref="BS54:CB54" si="564">SUM(BS55:BS58)</f>
        <v>#DIV/0!</v>
      </c>
      <c r="BT54" s="38" t="e">
        <f t="shared" si="564"/>
        <v>#DIV/0!</v>
      </c>
      <c r="BU54" s="19">
        <f t="shared" si="564"/>
        <v>1</v>
      </c>
      <c r="BV54" s="39" t="e">
        <f t="shared" si="564"/>
        <v>#DIV/0!</v>
      </c>
      <c r="BW54" s="38" t="e">
        <f t="shared" si="564"/>
        <v>#DIV/0!</v>
      </c>
      <c r="BX54" s="19">
        <f t="shared" si="564"/>
        <v>1</v>
      </c>
      <c r="BY54" s="39" t="e">
        <f t="shared" si="564"/>
        <v>#DIV/0!</v>
      </c>
      <c r="BZ54" s="38" t="e">
        <f t="shared" si="564"/>
        <v>#DIV/0!</v>
      </c>
      <c r="CA54" s="19">
        <f t="shared" si="564"/>
        <v>1</v>
      </c>
      <c r="CB54" s="39" t="e">
        <f t="shared" si="564"/>
        <v>#DIV/0!</v>
      </c>
    </row>
    <row r="55" spans="1:80" x14ac:dyDescent="0.25">
      <c r="A55" t="s">
        <v>45</v>
      </c>
      <c r="B55" s="21">
        <f>'Trading Input Sheet'!D80</f>
        <v>0</v>
      </c>
      <c r="C55" s="21"/>
      <c r="D55" s="60" t="s">
        <v>12</v>
      </c>
      <c r="E55" s="56"/>
      <c r="F55" s="28">
        <f>F$27*$B55</f>
        <v>0</v>
      </c>
      <c r="G55" s="18"/>
      <c r="H55" s="29">
        <f>H$27*$B55</f>
        <v>0</v>
      </c>
      <c r="I55" s="28">
        <f>I$27*$B55</f>
        <v>0</v>
      </c>
      <c r="J55" s="18"/>
      <c r="K55" s="29">
        <f t="shared" ref="K55:L56" si="565">K$27*$B55</f>
        <v>0</v>
      </c>
      <c r="L55" s="28">
        <f t="shared" si="565"/>
        <v>0</v>
      </c>
      <c r="M55" s="18"/>
      <c r="N55" s="29">
        <f t="shared" ref="N55:O56" si="566">N$27*$B55</f>
        <v>0</v>
      </c>
      <c r="O55" s="28">
        <f t="shared" si="566"/>
        <v>0</v>
      </c>
      <c r="P55" s="18"/>
      <c r="Q55" s="29">
        <f>Q$27*$B55</f>
        <v>0</v>
      </c>
      <c r="R55" s="28">
        <f>R$27*$B55</f>
        <v>0</v>
      </c>
      <c r="S55" s="18"/>
      <c r="T55" s="29">
        <f t="shared" ref="T55:U56" si="567">T$27*$B55</f>
        <v>0</v>
      </c>
      <c r="U55" s="28">
        <f t="shared" si="567"/>
        <v>0</v>
      </c>
      <c r="V55" s="18"/>
      <c r="W55" s="29">
        <f t="shared" ref="W55:X56" si="568">W$27*$B55</f>
        <v>0</v>
      </c>
      <c r="X55" s="28">
        <f t="shared" si="568"/>
        <v>0</v>
      </c>
      <c r="Y55" s="18"/>
      <c r="Z55" s="29">
        <f t="shared" ref="Z55:AA56" si="569">Z$27*$B55</f>
        <v>0</v>
      </c>
      <c r="AA55" s="28">
        <f t="shared" si="569"/>
        <v>0</v>
      </c>
      <c r="AB55" s="18"/>
      <c r="AC55" s="29">
        <f t="shared" ref="AC55:AD56" si="570">AC$27*$B55</f>
        <v>0</v>
      </c>
      <c r="AD55" s="28">
        <f t="shared" si="570"/>
        <v>0</v>
      </c>
      <c r="AE55" s="18"/>
      <c r="AF55" s="29">
        <f t="shared" ref="AF55:AG56" si="571">AF$27*$B55</f>
        <v>0</v>
      </c>
      <c r="AG55" s="28">
        <f t="shared" si="571"/>
        <v>0</v>
      </c>
      <c r="AH55" s="18"/>
      <c r="AI55" s="29">
        <f t="shared" ref="AI55:AJ56" si="572">AI$27*$B55</f>
        <v>0</v>
      </c>
      <c r="AJ55" s="28">
        <f t="shared" si="572"/>
        <v>0</v>
      </c>
      <c r="AK55" s="18"/>
      <c r="AL55" s="29">
        <f t="shared" ref="AL55:AM56" si="573">AL$27*$B55</f>
        <v>0</v>
      </c>
      <c r="AM55" s="28">
        <f t="shared" si="573"/>
        <v>0</v>
      </c>
      <c r="AN55" s="18"/>
      <c r="AO55" s="29">
        <f t="shared" ref="AO55:BD58" si="574">AO$27*$B55</f>
        <v>0</v>
      </c>
      <c r="AP55" s="28">
        <f t="shared" si="574"/>
        <v>0</v>
      </c>
      <c r="AQ55" s="18"/>
      <c r="AR55" s="29">
        <f t="shared" si="574"/>
        <v>0</v>
      </c>
      <c r="AS55" s="28">
        <f t="shared" si="574"/>
        <v>0</v>
      </c>
      <c r="AT55" s="18"/>
      <c r="AU55" s="29">
        <f t="shared" si="574"/>
        <v>0</v>
      </c>
      <c r="AV55" s="28">
        <f t="shared" si="574"/>
        <v>0</v>
      </c>
      <c r="AW55" s="18"/>
      <c r="AX55" s="29">
        <f t="shared" si="574"/>
        <v>0</v>
      </c>
      <c r="AY55" s="28">
        <f t="shared" si="574"/>
        <v>0</v>
      </c>
      <c r="AZ55" s="18"/>
      <c r="BA55" s="29">
        <f t="shared" si="574"/>
        <v>0</v>
      </c>
      <c r="BB55" s="28">
        <f t="shared" si="574"/>
        <v>0</v>
      </c>
      <c r="BC55" s="18"/>
      <c r="BD55" s="29">
        <f t="shared" si="574"/>
        <v>0</v>
      </c>
      <c r="BE55" s="28">
        <f t="shared" ref="AS55:BM58" si="575">BE$27*$B55</f>
        <v>0</v>
      </c>
      <c r="BF55" s="18"/>
      <c r="BG55" s="29">
        <f t="shared" si="575"/>
        <v>0</v>
      </c>
      <c r="BH55" s="28">
        <f t="shared" si="575"/>
        <v>0</v>
      </c>
      <c r="BI55" s="18"/>
      <c r="BJ55" s="29">
        <f t="shared" si="575"/>
        <v>0</v>
      </c>
      <c r="BK55" s="28">
        <f t="shared" si="575"/>
        <v>0</v>
      </c>
      <c r="BL55" s="18"/>
      <c r="BM55" s="29">
        <f t="shared" si="575"/>
        <v>0</v>
      </c>
      <c r="BN55" s="28">
        <f t="shared" ref="BN55:CB58" si="576">BN$27*$B55</f>
        <v>0</v>
      </c>
      <c r="BO55" s="18"/>
      <c r="BP55" s="29">
        <f t="shared" si="576"/>
        <v>0</v>
      </c>
      <c r="BQ55" s="28">
        <f t="shared" si="576"/>
        <v>0</v>
      </c>
      <c r="BR55" s="18"/>
      <c r="BS55" s="29">
        <f t="shared" si="576"/>
        <v>0</v>
      </c>
      <c r="BT55" s="28">
        <f t="shared" si="576"/>
        <v>0</v>
      </c>
      <c r="BU55" s="18"/>
      <c r="BV55" s="29">
        <f t="shared" si="576"/>
        <v>0</v>
      </c>
      <c r="BW55" s="28">
        <f t="shared" si="576"/>
        <v>0</v>
      </c>
      <c r="BX55" s="18"/>
      <c r="BY55" s="29">
        <f t="shared" si="576"/>
        <v>0</v>
      </c>
      <c r="BZ55" s="28">
        <f t="shared" si="576"/>
        <v>0</v>
      </c>
      <c r="CA55" s="18"/>
      <c r="CB55" s="29">
        <f t="shared" si="576"/>
        <v>0</v>
      </c>
    </row>
    <row r="56" spans="1:80" x14ac:dyDescent="0.25">
      <c r="A56" t="s">
        <v>45</v>
      </c>
      <c r="B56" s="21" t="e">
        <f>'Trading Input Sheet'!D81</f>
        <v>#DIV/0!</v>
      </c>
      <c r="C56" s="20"/>
      <c r="D56" s="60" t="s">
        <v>49</v>
      </c>
      <c r="E56" s="29">
        <f>C56*65%</f>
        <v>0</v>
      </c>
      <c r="F56" s="28" t="e">
        <f t="shared" ref="F56:F58" si="577">F$27*$B56</f>
        <v>#DIV/0!</v>
      </c>
      <c r="G56" s="18"/>
      <c r="H56" s="29" t="e">
        <f>H$27*$B56</f>
        <v>#DIV/0!</v>
      </c>
      <c r="I56" s="28" t="e">
        <f>I$27*$B56</f>
        <v>#DIV/0!</v>
      </c>
      <c r="J56" s="18"/>
      <c r="K56" s="29" t="e">
        <f t="shared" si="565"/>
        <v>#DIV/0!</v>
      </c>
      <c r="L56" s="28" t="e">
        <f>L$27*$B56</f>
        <v>#DIV/0!</v>
      </c>
      <c r="M56" s="18"/>
      <c r="N56" s="29" t="e">
        <f t="shared" si="566"/>
        <v>#DIV/0!</v>
      </c>
      <c r="O56" s="28" t="e">
        <f>O$27*$B56</f>
        <v>#DIV/0!</v>
      </c>
      <c r="P56" s="18"/>
      <c r="Q56" s="29" t="e">
        <f>Q$27*$B56</f>
        <v>#DIV/0!</v>
      </c>
      <c r="R56" s="28" t="e">
        <f>R$27*$B56</f>
        <v>#DIV/0!</v>
      </c>
      <c r="S56" s="18"/>
      <c r="T56" s="29" t="e">
        <f t="shared" si="567"/>
        <v>#DIV/0!</v>
      </c>
      <c r="U56" s="28" t="e">
        <f>U$27*$B56</f>
        <v>#DIV/0!</v>
      </c>
      <c r="V56" s="18"/>
      <c r="W56" s="29" t="e">
        <f t="shared" si="568"/>
        <v>#DIV/0!</v>
      </c>
      <c r="X56" s="28" t="e">
        <f>X$27*$B56</f>
        <v>#DIV/0!</v>
      </c>
      <c r="Y56" s="18"/>
      <c r="Z56" s="29" t="e">
        <f t="shared" si="569"/>
        <v>#DIV/0!</v>
      </c>
      <c r="AA56" s="28" t="e">
        <f>AA$27*$B56</f>
        <v>#DIV/0!</v>
      </c>
      <c r="AB56" s="18"/>
      <c r="AC56" s="29" t="e">
        <f t="shared" si="570"/>
        <v>#DIV/0!</v>
      </c>
      <c r="AD56" s="28" t="e">
        <f>AD$27*$B56</f>
        <v>#DIV/0!</v>
      </c>
      <c r="AE56" s="18"/>
      <c r="AF56" s="29" t="e">
        <f t="shared" si="571"/>
        <v>#DIV/0!</v>
      </c>
      <c r="AG56" s="28" t="e">
        <f>AG$27*$B56</f>
        <v>#DIV/0!</v>
      </c>
      <c r="AH56" s="18"/>
      <c r="AI56" s="29" t="e">
        <f t="shared" si="572"/>
        <v>#DIV/0!</v>
      </c>
      <c r="AJ56" s="28" t="e">
        <f>AJ$27*$B56</f>
        <v>#DIV/0!</v>
      </c>
      <c r="AK56" s="18"/>
      <c r="AL56" s="29" t="e">
        <f t="shared" si="573"/>
        <v>#DIV/0!</v>
      </c>
      <c r="AM56" s="28" t="e">
        <f>AM$27*$B56</f>
        <v>#DIV/0!</v>
      </c>
      <c r="AN56" s="18"/>
      <c r="AO56" s="29" t="e">
        <f t="shared" si="574"/>
        <v>#DIV/0!</v>
      </c>
      <c r="AP56" s="28" t="e">
        <f t="shared" si="574"/>
        <v>#DIV/0!</v>
      </c>
      <c r="AQ56" s="18"/>
      <c r="AR56" s="29" t="e">
        <f t="shared" si="574"/>
        <v>#DIV/0!</v>
      </c>
      <c r="AS56" s="28" t="e">
        <f t="shared" si="575"/>
        <v>#DIV/0!</v>
      </c>
      <c r="AT56" s="18"/>
      <c r="AU56" s="29" t="e">
        <f t="shared" si="575"/>
        <v>#DIV/0!</v>
      </c>
      <c r="AV56" s="28" t="e">
        <f t="shared" si="575"/>
        <v>#DIV/0!</v>
      </c>
      <c r="AW56" s="18"/>
      <c r="AX56" s="29" t="e">
        <f t="shared" si="575"/>
        <v>#DIV/0!</v>
      </c>
      <c r="AY56" s="28" t="e">
        <f t="shared" si="575"/>
        <v>#DIV/0!</v>
      </c>
      <c r="AZ56" s="18"/>
      <c r="BA56" s="29" t="e">
        <f t="shared" si="575"/>
        <v>#DIV/0!</v>
      </c>
      <c r="BB56" s="28" t="e">
        <f t="shared" si="575"/>
        <v>#DIV/0!</v>
      </c>
      <c r="BC56" s="18"/>
      <c r="BD56" s="29" t="e">
        <f t="shared" si="575"/>
        <v>#DIV/0!</v>
      </c>
      <c r="BE56" s="28" t="e">
        <f t="shared" si="575"/>
        <v>#DIV/0!</v>
      </c>
      <c r="BF56" s="18"/>
      <c r="BG56" s="29" t="e">
        <f t="shared" si="575"/>
        <v>#DIV/0!</v>
      </c>
      <c r="BH56" s="28" t="e">
        <f t="shared" si="575"/>
        <v>#DIV/0!</v>
      </c>
      <c r="BI56" s="18"/>
      <c r="BJ56" s="29" t="e">
        <f t="shared" si="575"/>
        <v>#DIV/0!</v>
      </c>
      <c r="BK56" s="28" t="e">
        <f t="shared" si="575"/>
        <v>#DIV/0!</v>
      </c>
      <c r="BL56" s="18"/>
      <c r="BM56" s="29" t="e">
        <f t="shared" si="575"/>
        <v>#DIV/0!</v>
      </c>
      <c r="BN56" s="28" t="e">
        <f t="shared" si="576"/>
        <v>#DIV/0!</v>
      </c>
      <c r="BO56" s="18"/>
      <c r="BP56" s="29" t="e">
        <f t="shared" si="576"/>
        <v>#DIV/0!</v>
      </c>
      <c r="BQ56" s="28" t="e">
        <f t="shared" si="576"/>
        <v>#DIV/0!</v>
      </c>
      <c r="BR56" s="18"/>
      <c r="BS56" s="29" t="e">
        <f t="shared" si="576"/>
        <v>#DIV/0!</v>
      </c>
      <c r="BT56" s="28" t="e">
        <f t="shared" si="576"/>
        <v>#DIV/0!</v>
      </c>
      <c r="BU56" s="18"/>
      <c r="BV56" s="29" t="e">
        <f t="shared" si="576"/>
        <v>#DIV/0!</v>
      </c>
      <c r="BW56" s="28" t="e">
        <f t="shared" si="576"/>
        <v>#DIV/0!</v>
      </c>
      <c r="BX56" s="18"/>
      <c r="BY56" s="29" t="e">
        <f t="shared" si="576"/>
        <v>#DIV/0!</v>
      </c>
      <c r="BZ56" s="28" t="e">
        <f t="shared" si="576"/>
        <v>#DIV/0!</v>
      </c>
      <c r="CA56" s="18"/>
      <c r="CB56" s="29" t="e">
        <f t="shared" si="576"/>
        <v>#DIV/0!</v>
      </c>
    </row>
    <row r="57" spans="1:80" x14ac:dyDescent="0.25">
      <c r="A57" t="s">
        <v>46</v>
      </c>
      <c r="B57" s="21"/>
      <c r="C57" s="21"/>
      <c r="D57" s="60" t="s">
        <v>50</v>
      </c>
      <c r="E57" s="29">
        <f>'Trading Input Sheet'!D82</f>
        <v>0</v>
      </c>
      <c r="F57" s="28">
        <f>$E57/12</f>
        <v>0</v>
      </c>
      <c r="G57" s="149">
        <f>IF(G$2=$A$2,100%,G$10/F$10)</f>
        <v>0</v>
      </c>
      <c r="H57" s="29">
        <f>F57*G57</f>
        <v>0</v>
      </c>
      <c r="I57" s="28">
        <f t="shared" ref="I57" si="578">$E57/12</f>
        <v>0</v>
      </c>
      <c r="J57" s="149">
        <f>IF(J$2=$A$2,100%,J$10/I$10)</f>
        <v>0</v>
      </c>
      <c r="K57" s="29">
        <f t="shared" ref="K57" si="579">I57*J57</f>
        <v>0</v>
      </c>
      <c r="L57" s="28">
        <f t="shared" ref="L57" si="580">$E57/12</f>
        <v>0</v>
      </c>
      <c r="M57" s="149">
        <f>IF(M$2=$A$2,100%,M$10/L$10)</f>
        <v>0</v>
      </c>
      <c r="N57" s="29">
        <f t="shared" ref="N57" si="581">L57*M57</f>
        <v>0</v>
      </c>
      <c r="O57" s="28">
        <f t="shared" ref="O57" si="582">$E57/12</f>
        <v>0</v>
      </c>
      <c r="P57" s="149">
        <f>IF(P$2=$A$2,100%,P$10/O$10)</f>
        <v>0</v>
      </c>
      <c r="Q57" s="29">
        <f t="shared" ref="Q57" si="583">O57*P57</f>
        <v>0</v>
      </c>
      <c r="R57" s="28">
        <f t="shared" ref="R57" si="584">$E57/12</f>
        <v>0</v>
      </c>
      <c r="S57" s="149">
        <f>IF(S$2=$A$2,100%,S$10/R$10)</f>
        <v>0</v>
      </c>
      <c r="T57" s="29">
        <f t="shared" ref="T57" si="585">R57*S57</f>
        <v>0</v>
      </c>
      <c r="U57" s="28">
        <f t="shared" ref="U57" si="586">$E57/12</f>
        <v>0</v>
      </c>
      <c r="V57" s="149">
        <f>IF(V$2=$A$2,100%,V$10/U$10)</f>
        <v>1</v>
      </c>
      <c r="W57" s="29">
        <f t="shared" ref="W57" si="587">U57*V57</f>
        <v>0</v>
      </c>
      <c r="X57" s="28">
        <f t="shared" ref="X57" si="588">$E57/12</f>
        <v>0</v>
      </c>
      <c r="Y57" s="149">
        <f>IF(Y$2=$A$2,100%,Y$10/X$10)</f>
        <v>1</v>
      </c>
      <c r="Z57" s="29">
        <f t="shared" ref="Z57" si="589">X57*Y57</f>
        <v>0</v>
      </c>
      <c r="AA57" s="28">
        <f t="shared" ref="AA57" si="590">$E57/12</f>
        <v>0</v>
      </c>
      <c r="AB57" s="149">
        <f>IF(AB$2=$A$2,100%,AB$10/AA$10)</f>
        <v>1</v>
      </c>
      <c r="AC57" s="29">
        <f t="shared" ref="AC57" si="591">AA57*AB57</f>
        <v>0</v>
      </c>
      <c r="AD57" s="28">
        <f t="shared" ref="AD57" si="592">$E57/12</f>
        <v>0</v>
      </c>
      <c r="AE57" s="149">
        <f>IF(AE$2=$A$2,100%,AE$10/AD$10)</f>
        <v>1</v>
      </c>
      <c r="AF57" s="29">
        <f t="shared" ref="AF57" si="593">AD57*AE57</f>
        <v>0</v>
      </c>
      <c r="AG57" s="28">
        <f t="shared" ref="AG57" si="594">$E57/12</f>
        <v>0</v>
      </c>
      <c r="AH57" s="149">
        <f>IF(AH$2=$A$2,100%,AH$10/AG$10)</f>
        <v>1</v>
      </c>
      <c r="AI57" s="29">
        <f t="shared" ref="AI57" si="595">AG57*AH57</f>
        <v>0</v>
      </c>
      <c r="AJ57" s="28">
        <f t="shared" ref="AJ57" si="596">$E57/12</f>
        <v>0</v>
      </c>
      <c r="AK57" s="149">
        <f>IF(AK$2=$A$2,100%,AK$10/AJ$10)</f>
        <v>1</v>
      </c>
      <c r="AL57" s="29">
        <f t="shared" ref="AL57" si="597">AJ57*AK57</f>
        <v>0</v>
      </c>
      <c r="AM57" s="28">
        <f t="shared" ref="AM57" si="598">$E57/12</f>
        <v>0</v>
      </c>
      <c r="AN57" s="149">
        <f>IF(AN$2=$A$2,100%,AN$10/AM$10)</f>
        <v>1</v>
      </c>
      <c r="AO57" s="29">
        <f t="shared" ref="AO57" si="599">AM57*AN57</f>
        <v>0</v>
      </c>
      <c r="AP57" s="28">
        <f t="shared" ref="AP57" si="600">$E57/12</f>
        <v>0</v>
      </c>
      <c r="AQ57" s="149">
        <f>IF(AQ$2=$A$2,100%,AQ$10/AP$10)</f>
        <v>1</v>
      </c>
      <c r="AR57" s="29">
        <f t="shared" ref="AR57" si="601">AP57*AQ57</f>
        <v>0</v>
      </c>
      <c r="AS57" s="28">
        <f t="shared" ref="AS57:BK57" si="602">$E57/12</f>
        <v>0</v>
      </c>
      <c r="AT57" s="149">
        <f t="shared" ref="AT57" si="603">IF(AT$2=$A$2,100%,AT$10/AS$10)</f>
        <v>1</v>
      </c>
      <c r="AU57" s="29">
        <f t="shared" ref="AU57" si="604">AS57*AT57</f>
        <v>0</v>
      </c>
      <c r="AV57" s="28">
        <f t="shared" si="602"/>
        <v>0</v>
      </c>
      <c r="AW57" s="149">
        <f t="shared" ref="AW57" si="605">IF(AW$2=$A$2,100%,AW$10/AV$10)</f>
        <v>1</v>
      </c>
      <c r="AX57" s="29">
        <f t="shared" ref="AX57" si="606">AV57*AW57</f>
        <v>0</v>
      </c>
      <c r="AY57" s="28">
        <f t="shared" si="602"/>
        <v>0</v>
      </c>
      <c r="AZ57" s="149">
        <f t="shared" ref="AZ57" si="607">IF(AZ$2=$A$2,100%,AZ$10/AY$10)</f>
        <v>1</v>
      </c>
      <c r="BA57" s="29">
        <f t="shared" ref="BA57" si="608">AY57*AZ57</f>
        <v>0</v>
      </c>
      <c r="BB57" s="28">
        <f t="shared" si="602"/>
        <v>0</v>
      </c>
      <c r="BC57" s="149">
        <f t="shared" ref="BC57" si="609">IF(BC$2=$A$2,100%,BC$10/BB$10)</f>
        <v>1</v>
      </c>
      <c r="BD57" s="29">
        <f t="shared" ref="BD57" si="610">BB57*BC57</f>
        <v>0</v>
      </c>
      <c r="BE57" s="28">
        <f t="shared" si="602"/>
        <v>0</v>
      </c>
      <c r="BF57" s="149">
        <f t="shared" ref="BF57" si="611">IF(BF$2=$A$2,100%,BF$10/BE$10)</f>
        <v>1</v>
      </c>
      <c r="BG57" s="29">
        <f t="shared" ref="BG57" si="612">BE57*BF57</f>
        <v>0</v>
      </c>
      <c r="BH57" s="28">
        <f t="shared" si="602"/>
        <v>0</v>
      </c>
      <c r="BI57" s="149">
        <f t="shared" ref="BI57" si="613">IF(BI$2=$A$2,100%,BI$10/BH$10)</f>
        <v>1</v>
      </c>
      <c r="BJ57" s="29">
        <f t="shared" ref="BJ57" si="614">BH57*BI57</f>
        <v>0</v>
      </c>
      <c r="BK57" s="28">
        <f t="shared" si="602"/>
        <v>0</v>
      </c>
      <c r="BL57" s="149">
        <f t="shared" ref="BL57" si="615">IF(BL$2=$A$2,100%,BL$10/BK$10)</f>
        <v>1</v>
      </c>
      <c r="BM57" s="29">
        <f t="shared" ref="BM57" si="616">BK57*BL57</f>
        <v>0</v>
      </c>
      <c r="BN57" s="28">
        <f t="shared" ref="BN57" si="617">$E57/12</f>
        <v>0</v>
      </c>
      <c r="BO57" s="149">
        <f>IF(BO$2=$A$2,100%,BO$10/BN$10)</f>
        <v>1</v>
      </c>
      <c r="BP57" s="29">
        <f t="shared" ref="BP57" si="618">BN57*BO57</f>
        <v>0</v>
      </c>
      <c r="BQ57" s="28">
        <f t="shared" ref="BQ57:BZ57" si="619">$E57/12</f>
        <v>0</v>
      </c>
      <c r="BR57" s="149">
        <f t="shared" ref="BR57" si="620">IF(BR$2=$A$2,100%,BR$10/BQ$10)</f>
        <v>1</v>
      </c>
      <c r="BS57" s="29">
        <f t="shared" ref="BS57" si="621">BQ57*BR57</f>
        <v>0</v>
      </c>
      <c r="BT57" s="28">
        <f t="shared" si="619"/>
        <v>0</v>
      </c>
      <c r="BU57" s="149">
        <f t="shared" ref="BU57" si="622">IF(BU$2=$A$2,100%,BU$10/BT$10)</f>
        <v>1</v>
      </c>
      <c r="BV57" s="29">
        <f t="shared" ref="BV57" si="623">BT57*BU57</f>
        <v>0</v>
      </c>
      <c r="BW57" s="28">
        <f t="shared" si="619"/>
        <v>0</v>
      </c>
      <c r="BX57" s="149">
        <f t="shared" ref="BX57" si="624">IF(BX$2=$A$2,100%,BX$10/BW$10)</f>
        <v>1</v>
      </c>
      <c r="BY57" s="29">
        <f t="shared" ref="BY57" si="625">BW57*BX57</f>
        <v>0</v>
      </c>
      <c r="BZ57" s="28">
        <f t="shared" si="619"/>
        <v>0</v>
      </c>
      <c r="CA57" s="149">
        <f t="shared" ref="CA57" si="626">IF(CA$2=$A$2,100%,CA$10/BZ$10)</f>
        <v>1</v>
      </c>
      <c r="CB57" s="29">
        <f t="shared" ref="CB57" si="627">BZ57*CA57</f>
        <v>0</v>
      </c>
    </row>
    <row r="58" spans="1:80" x14ac:dyDescent="0.25">
      <c r="A58" t="s">
        <v>45</v>
      </c>
      <c r="B58" s="21">
        <f>'Trading Input Sheet'!D83</f>
        <v>0</v>
      </c>
      <c r="C58" s="21"/>
      <c r="D58" s="60" t="s">
        <v>13</v>
      </c>
      <c r="E58" s="56"/>
      <c r="F58" s="28">
        <f t="shared" si="577"/>
        <v>0</v>
      </c>
      <c r="G58" s="18"/>
      <c r="H58" s="29">
        <f>H$27*$B58</f>
        <v>0</v>
      </c>
      <c r="I58" s="28">
        <f>I$27*$B58</f>
        <v>0</v>
      </c>
      <c r="J58" s="18"/>
      <c r="K58" s="29">
        <f t="shared" ref="K58" si="628">K$27*$B58</f>
        <v>0</v>
      </c>
      <c r="L58" s="28">
        <f>L$27*$B58</f>
        <v>0</v>
      </c>
      <c r="M58" s="18"/>
      <c r="N58" s="29">
        <f t="shared" ref="N58" si="629">N$27*$B58</f>
        <v>0</v>
      </c>
      <c r="O58" s="28">
        <f>O$27*$B58</f>
        <v>0</v>
      </c>
      <c r="P58" s="18"/>
      <c r="Q58" s="29">
        <f t="shared" ref="Q58" si="630">Q$27*$B58</f>
        <v>0</v>
      </c>
      <c r="R58" s="28">
        <f>R$27*$B58</f>
        <v>0</v>
      </c>
      <c r="S58" s="18"/>
      <c r="T58" s="29">
        <f t="shared" ref="T58" si="631">T$27*$B58</f>
        <v>0</v>
      </c>
      <c r="U58" s="28">
        <f>U$27*$B58</f>
        <v>0</v>
      </c>
      <c r="V58" s="18"/>
      <c r="W58" s="29">
        <f t="shared" ref="W58" si="632">W$27*$B58</f>
        <v>0</v>
      </c>
      <c r="X58" s="28">
        <f>X$27*$B58</f>
        <v>0</v>
      </c>
      <c r="Y58" s="18"/>
      <c r="Z58" s="29">
        <f t="shared" ref="Z58" si="633">Z$27*$B58</f>
        <v>0</v>
      </c>
      <c r="AA58" s="28">
        <f>AA$27*$B58</f>
        <v>0</v>
      </c>
      <c r="AB58" s="18"/>
      <c r="AC58" s="29">
        <f t="shared" ref="AC58" si="634">AC$27*$B58</f>
        <v>0</v>
      </c>
      <c r="AD58" s="28">
        <f>AD$27*$B58</f>
        <v>0</v>
      </c>
      <c r="AE58" s="18"/>
      <c r="AF58" s="29">
        <f t="shared" ref="AF58" si="635">AF$27*$B58</f>
        <v>0</v>
      </c>
      <c r="AG58" s="28">
        <f>AG$27*$B58</f>
        <v>0</v>
      </c>
      <c r="AH58" s="18"/>
      <c r="AI58" s="29">
        <f t="shared" ref="AI58" si="636">AI$27*$B58</f>
        <v>0</v>
      </c>
      <c r="AJ58" s="28">
        <f>AJ$27*$B58</f>
        <v>0</v>
      </c>
      <c r="AK58" s="18"/>
      <c r="AL58" s="29">
        <f t="shared" ref="AL58" si="637">AL$27*$B58</f>
        <v>0</v>
      </c>
      <c r="AM58" s="28">
        <f>AM$27*$B58</f>
        <v>0</v>
      </c>
      <c r="AN58" s="18"/>
      <c r="AO58" s="29">
        <f t="shared" ref="AO58" si="638">AO$27*$B58</f>
        <v>0</v>
      </c>
      <c r="AP58" s="28">
        <f t="shared" si="574"/>
        <v>0</v>
      </c>
      <c r="AQ58" s="18"/>
      <c r="AR58" s="29">
        <f t="shared" ref="AR58" si="639">AR$27*$B58</f>
        <v>0</v>
      </c>
      <c r="AS58" s="28">
        <f t="shared" si="575"/>
        <v>0</v>
      </c>
      <c r="AT58" s="18"/>
      <c r="AU58" s="29">
        <f t="shared" ref="AU58:BM58" si="640">AU$27*$B58</f>
        <v>0</v>
      </c>
      <c r="AV58" s="28">
        <f t="shared" si="575"/>
        <v>0</v>
      </c>
      <c r="AW58" s="18"/>
      <c r="AX58" s="29">
        <f t="shared" si="640"/>
        <v>0</v>
      </c>
      <c r="AY58" s="28">
        <f t="shared" si="575"/>
        <v>0</v>
      </c>
      <c r="AZ58" s="18"/>
      <c r="BA58" s="29">
        <f t="shared" si="640"/>
        <v>0</v>
      </c>
      <c r="BB58" s="28">
        <f t="shared" si="575"/>
        <v>0</v>
      </c>
      <c r="BC58" s="18"/>
      <c r="BD58" s="29">
        <f t="shared" si="640"/>
        <v>0</v>
      </c>
      <c r="BE58" s="28">
        <f t="shared" si="575"/>
        <v>0</v>
      </c>
      <c r="BF58" s="18"/>
      <c r="BG58" s="29">
        <f t="shared" si="640"/>
        <v>0</v>
      </c>
      <c r="BH58" s="28">
        <f t="shared" si="575"/>
        <v>0</v>
      </c>
      <c r="BI58" s="18"/>
      <c r="BJ58" s="29">
        <f t="shared" si="640"/>
        <v>0</v>
      </c>
      <c r="BK58" s="28">
        <f t="shared" si="575"/>
        <v>0</v>
      </c>
      <c r="BL58" s="18"/>
      <c r="BM58" s="29">
        <f t="shared" si="640"/>
        <v>0</v>
      </c>
      <c r="BN58" s="28">
        <f t="shared" si="576"/>
        <v>0</v>
      </c>
      <c r="BO58" s="18"/>
      <c r="BP58" s="29">
        <f t="shared" ref="BP58:BZ58" si="641">BP$27*$B58</f>
        <v>0</v>
      </c>
      <c r="BQ58" s="28">
        <f t="shared" si="641"/>
        <v>0</v>
      </c>
      <c r="BR58" s="18"/>
      <c r="BS58" s="29">
        <f t="shared" ref="BS58:CB58" si="642">BS$27*$B58</f>
        <v>0</v>
      </c>
      <c r="BT58" s="28">
        <f t="shared" si="641"/>
        <v>0</v>
      </c>
      <c r="BU58" s="18"/>
      <c r="BV58" s="29">
        <f t="shared" si="642"/>
        <v>0</v>
      </c>
      <c r="BW58" s="28">
        <f t="shared" si="641"/>
        <v>0</v>
      </c>
      <c r="BX58" s="18"/>
      <c r="BY58" s="29">
        <f t="shared" si="642"/>
        <v>0</v>
      </c>
      <c r="BZ58" s="28">
        <f t="shared" si="641"/>
        <v>0</v>
      </c>
      <c r="CA58" s="18"/>
      <c r="CB58" s="29">
        <f t="shared" si="642"/>
        <v>0</v>
      </c>
    </row>
    <row r="59" spans="1:80" x14ac:dyDescent="0.25">
      <c r="D59" s="67" t="s">
        <v>14</v>
      </c>
      <c r="E59" s="41">
        <f>E54+E49+E42</f>
        <v>0</v>
      </c>
      <c r="F59" s="82" t="e">
        <f t="shared" ref="F59" si="643">F54+F49+F42+F37+F32</f>
        <v>#DIV/0!</v>
      </c>
      <c r="G59" s="83">
        <f t="shared" ref="G59:BR59" si="644">G54+G49+G42</f>
        <v>0</v>
      </c>
      <c r="H59" s="84" t="e">
        <f t="shared" ref="H59:I59" si="645">H54+H49+H42+H37+H32</f>
        <v>#DIV/0!</v>
      </c>
      <c r="I59" s="82" t="e">
        <f t="shared" si="645"/>
        <v>#DIV/0!</v>
      </c>
      <c r="J59" s="83">
        <f t="shared" si="644"/>
        <v>0</v>
      </c>
      <c r="K59" s="84" t="e">
        <f t="shared" ref="K59:L59" si="646">K54+K49+K42+K37+K32</f>
        <v>#DIV/0!</v>
      </c>
      <c r="L59" s="82" t="e">
        <f t="shared" si="646"/>
        <v>#DIV/0!</v>
      </c>
      <c r="M59" s="83">
        <f t="shared" si="644"/>
        <v>0</v>
      </c>
      <c r="N59" s="84" t="e">
        <f t="shared" ref="N59:O59" si="647">N54+N49+N42+N37+N32</f>
        <v>#DIV/0!</v>
      </c>
      <c r="O59" s="82" t="e">
        <f t="shared" si="647"/>
        <v>#DIV/0!</v>
      </c>
      <c r="P59" s="83">
        <f t="shared" si="644"/>
        <v>0</v>
      </c>
      <c r="Q59" s="84" t="e">
        <f t="shared" ref="Q59:R59" si="648">Q54+Q49+Q42+Q37+Q32</f>
        <v>#DIV/0!</v>
      </c>
      <c r="R59" s="82" t="e">
        <f t="shared" si="648"/>
        <v>#DIV/0!</v>
      </c>
      <c r="S59" s="83">
        <f t="shared" si="644"/>
        <v>0</v>
      </c>
      <c r="T59" s="84" t="e">
        <f t="shared" ref="T59:U59" si="649">T54+T49+T42+T37+T32</f>
        <v>#DIV/0!</v>
      </c>
      <c r="U59" s="82" t="e">
        <f t="shared" si="649"/>
        <v>#DIV/0!</v>
      </c>
      <c r="V59" s="83">
        <f t="shared" si="644"/>
        <v>3</v>
      </c>
      <c r="W59" s="84" t="e">
        <f t="shared" ref="W59:X59" si="650">W54+W49+W42+W37+W32</f>
        <v>#DIV/0!</v>
      </c>
      <c r="X59" s="82" t="e">
        <f t="shared" si="650"/>
        <v>#DIV/0!</v>
      </c>
      <c r="Y59" s="83">
        <f t="shared" si="644"/>
        <v>3</v>
      </c>
      <c r="Z59" s="84" t="e">
        <f t="shared" ref="Z59:AA59" si="651">Z54+Z49+Z42+Z37+Z32</f>
        <v>#DIV/0!</v>
      </c>
      <c r="AA59" s="82" t="e">
        <f t="shared" si="651"/>
        <v>#DIV/0!</v>
      </c>
      <c r="AB59" s="83">
        <f t="shared" si="644"/>
        <v>3</v>
      </c>
      <c r="AC59" s="84" t="e">
        <f t="shared" ref="AC59:AD59" si="652">AC54+AC49+AC42+AC37+AC32</f>
        <v>#DIV/0!</v>
      </c>
      <c r="AD59" s="82" t="e">
        <f t="shared" si="652"/>
        <v>#DIV/0!</v>
      </c>
      <c r="AE59" s="83">
        <f t="shared" si="644"/>
        <v>3</v>
      </c>
      <c r="AF59" s="84" t="e">
        <f t="shared" ref="AF59" si="653">AF54+AF49+AF42+AF37+AF32</f>
        <v>#DIV/0!</v>
      </c>
      <c r="AG59" s="82" t="e">
        <f>AG54+AG49+AG42+AG37+AG32</f>
        <v>#DIV/0!</v>
      </c>
      <c r="AH59" s="83">
        <f t="shared" si="644"/>
        <v>3</v>
      </c>
      <c r="AI59" s="84" t="e">
        <f>AI54+AI49+AI42+AI37+AI32</f>
        <v>#DIV/0!</v>
      </c>
      <c r="AJ59" s="82" t="e">
        <f t="shared" ref="AJ59" si="654">AJ54+AJ49+AJ42+AJ37+AJ32</f>
        <v>#DIV/0!</v>
      </c>
      <c r="AK59" s="83">
        <f t="shared" si="644"/>
        <v>3</v>
      </c>
      <c r="AL59" s="84" t="e">
        <f t="shared" ref="AL59:AM59" si="655">AL54+AL49+AL42+AL37+AL32</f>
        <v>#DIV/0!</v>
      </c>
      <c r="AM59" s="82" t="e">
        <f t="shared" si="655"/>
        <v>#DIV/0!</v>
      </c>
      <c r="AN59" s="83">
        <f t="shared" si="644"/>
        <v>3</v>
      </c>
      <c r="AO59" s="84" t="e">
        <f t="shared" ref="AO59:AP59" si="656">AO54+AO49+AO42+AO37+AO32</f>
        <v>#DIV/0!</v>
      </c>
      <c r="AP59" s="82" t="e">
        <f t="shared" si="656"/>
        <v>#DIV/0!</v>
      </c>
      <c r="AQ59" s="83">
        <f t="shared" si="644"/>
        <v>3</v>
      </c>
      <c r="AR59" s="84" t="e">
        <f t="shared" ref="AR59:AS59" si="657">AR54+AR49+AR42+AR37+AR32</f>
        <v>#DIV/0!</v>
      </c>
      <c r="AS59" s="82" t="e">
        <f t="shared" si="657"/>
        <v>#DIV/0!</v>
      </c>
      <c r="AT59" s="83">
        <f t="shared" si="644"/>
        <v>3</v>
      </c>
      <c r="AU59" s="84" t="e">
        <f t="shared" ref="AU59:AV59" si="658">AU54+AU49+AU42+AU37+AU32</f>
        <v>#DIV/0!</v>
      </c>
      <c r="AV59" s="82" t="e">
        <f t="shared" si="658"/>
        <v>#DIV/0!</v>
      </c>
      <c r="AW59" s="83">
        <f t="shared" si="644"/>
        <v>3</v>
      </c>
      <c r="AX59" s="84" t="e">
        <f t="shared" ref="AX59:AY59" si="659">AX54+AX49+AX42+AX37+AX32</f>
        <v>#DIV/0!</v>
      </c>
      <c r="AY59" s="82" t="e">
        <f t="shared" si="659"/>
        <v>#DIV/0!</v>
      </c>
      <c r="AZ59" s="83">
        <f t="shared" si="644"/>
        <v>3</v>
      </c>
      <c r="BA59" s="84" t="e">
        <f t="shared" ref="BA59:BB59" si="660">BA54+BA49+BA42+BA37+BA32</f>
        <v>#DIV/0!</v>
      </c>
      <c r="BB59" s="82" t="e">
        <f t="shared" si="660"/>
        <v>#DIV/0!</v>
      </c>
      <c r="BC59" s="83">
        <f t="shared" si="644"/>
        <v>3</v>
      </c>
      <c r="BD59" s="84" t="e">
        <f t="shared" ref="BD59:BE59" si="661">BD54+BD49+BD42+BD37+BD32</f>
        <v>#DIV/0!</v>
      </c>
      <c r="BE59" s="82" t="e">
        <f t="shared" si="661"/>
        <v>#DIV/0!</v>
      </c>
      <c r="BF59" s="83">
        <f t="shared" si="644"/>
        <v>3</v>
      </c>
      <c r="BG59" s="84" t="e">
        <f t="shared" ref="BG59:BH59" si="662">BG54+BG49+BG42+BG37+BG32</f>
        <v>#DIV/0!</v>
      </c>
      <c r="BH59" s="82" t="e">
        <f t="shared" si="662"/>
        <v>#DIV/0!</v>
      </c>
      <c r="BI59" s="83">
        <f t="shared" si="644"/>
        <v>3</v>
      </c>
      <c r="BJ59" s="84" t="e">
        <f t="shared" ref="BJ59:BK59" si="663">BJ54+BJ49+BJ42+BJ37+BJ32</f>
        <v>#DIV/0!</v>
      </c>
      <c r="BK59" s="82" t="e">
        <f t="shared" si="663"/>
        <v>#DIV/0!</v>
      </c>
      <c r="BL59" s="83">
        <f t="shared" si="644"/>
        <v>3</v>
      </c>
      <c r="BM59" s="84" t="e">
        <f t="shared" ref="BM59:BN59" si="664">BM54+BM49+BM42+BM37+BM32</f>
        <v>#DIV/0!</v>
      </c>
      <c r="BN59" s="82" t="e">
        <f t="shared" si="664"/>
        <v>#DIV/0!</v>
      </c>
      <c r="BO59" s="83">
        <f t="shared" si="644"/>
        <v>3</v>
      </c>
      <c r="BP59" s="84" t="e">
        <f t="shared" ref="BP59:BQ59" si="665">BP54+BP49+BP42+BP37+BP32</f>
        <v>#DIV/0!</v>
      </c>
      <c r="BQ59" s="82" t="e">
        <f t="shared" si="665"/>
        <v>#DIV/0!</v>
      </c>
      <c r="BR59" s="83">
        <f t="shared" si="644"/>
        <v>3</v>
      </c>
      <c r="BS59" s="84" t="e">
        <f t="shared" ref="BS59:BT59" si="666">BS54+BS49+BS42+BS37+BS32</f>
        <v>#DIV/0!</v>
      </c>
      <c r="BT59" s="82" t="e">
        <f t="shared" si="666"/>
        <v>#DIV/0!</v>
      </c>
      <c r="BU59" s="83">
        <f t="shared" ref="BU59:CA59" si="667">BU54+BU49+BU42</f>
        <v>3</v>
      </c>
      <c r="BV59" s="84" t="e">
        <f t="shared" ref="BV59:BW59" si="668">BV54+BV49+BV42+BV37+BV32</f>
        <v>#DIV/0!</v>
      </c>
      <c r="BW59" s="82" t="e">
        <f t="shared" si="668"/>
        <v>#DIV/0!</v>
      </c>
      <c r="BX59" s="83">
        <f t="shared" si="667"/>
        <v>3</v>
      </c>
      <c r="BY59" s="84" t="e">
        <f t="shared" ref="BY59:BZ59" si="669">BY54+BY49+BY42+BY37+BY32</f>
        <v>#DIV/0!</v>
      </c>
      <c r="BZ59" s="82" t="e">
        <f t="shared" si="669"/>
        <v>#DIV/0!</v>
      </c>
      <c r="CA59" s="83">
        <f t="shared" si="667"/>
        <v>3</v>
      </c>
      <c r="CB59" s="84" t="e">
        <f t="shared" ref="CB59" si="670">CB54+CB49+CB42+CB37+CB32</f>
        <v>#DIV/0!</v>
      </c>
    </row>
    <row r="60" spans="1:80" x14ac:dyDescent="0.25">
      <c r="D60" s="60"/>
      <c r="E60" s="46"/>
      <c r="F60" s="28"/>
      <c r="G60" s="18"/>
      <c r="H60" s="29"/>
      <c r="I60" s="28"/>
      <c r="J60" s="18"/>
      <c r="K60" s="29"/>
      <c r="L60" s="28"/>
      <c r="M60" s="18"/>
      <c r="N60" s="29"/>
      <c r="O60" s="28"/>
      <c r="P60" s="18"/>
      <c r="Q60" s="29"/>
      <c r="R60" s="28"/>
      <c r="S60" s="18"/>
      <c r="T60" s="29"/>
      <c r="U60" s="28"/>
      <c r="V60" s="18"/>
      <c r="W60" s="29"/>
      <c r="X60" s="28"/>
      <c r="Y60" s="18"/>
      <c r="Z60" s="29"/>
      <c r="AA60" s="28"/>
      <c r="AB60" s="18"/>
      <c r="AC60" s="29"/>
      <c r="AD60" s="28"/>
      <c r="AE60" s="18"/>
      <c r="AF60" s="29"/>
      <c r="AG60" s="28"/>
      <c r="AH60" s="18"/>
      <c r="AI60" s="29"/>
      <c r="AJ60" s="28"/>
      <c r="AK60" s="18"/>
      <c r="AL60" s="29"/>
      <c r="AM60" s="28"/>
      <c r="AN60" s="18"/>
      <c r="AO60" s="29"/>
      <c r="AP60" s="28"/>
      <c r="AQ60" s="18"/>
      <c r="AR60" s="29"/>
      <c r="AS60" s="28"/>
      <c r="AT60" s="18"/>
      <c r="AU60" s="29"/>
      <c r="AV60" s="28"/>
      <c r="AW60" s="18"/>
      <c r="AX60" s="29"/>
      <c r="AY60" s="28"/>
      <c r="AZ60" s="18"/>
      <c r="BA60" s="29"/>
      <c r="BB60" s="28"/>
      <c r="BC60" s="18"/>
      <c r="BD60" s="29"/>
      <c r="BE60" s="28"/>
      <c r="BF60" s="18"/>
      <c r="BG60" s="29"/>
      <c r="BH60" s="28"/>
      <c r="BI60" s="18"/>
      <c r="BJ60" s="29"/>
      <c r="BK60" s="28"/>
      <c r="BL60" s="18"/>
      <c r="BM60" s="29"/>
      <c r="BN60" s="28"/>
      <c r="BO60" s="18"/>
      <c r="BP60" s="29"/>
      <c r="BQ60" s="28"/>
      <c r="BR60" s="18"/>
      <c r="BS60" s="29"/>
      <c r="BT60" s="28"/>
      <c r="BU60" s="18"/>
      <c r="BV60" s="29"/>
      <c r="BW60" s="28"/>
      <c r="BX60" s="18"/>
      <c r="BY60" s="29"/>
      <c r="BZ60" s="28"/>
      <c r="CA60" s="18"/>
      <c r="CB60" s="29"/>
    </row>
    <row r="61" spans="1:80" x14ac:dyDescent="0.25">
      <c r="D61" s="54" t="s">
        <v>15</v>
      </c>
      <c r="E61" s="68"/>
      <c r="F61" s="28"/>
      <c r="G61" s="18"/>
      <c r="H61" s="29"/>
      <c r="I61" s="28"/>
      <c r="J61" s="18"/>
      <c r="K61" s="29"/>
      <c r="L61" s="28"/>
      <c r="M61" s="18"/>
      <c r="N61" s="29"/>
      <c r="O61" s="28"/>
      <c r="P61" s="18"/>
      <c r="Q61" s="29"/>
      <c r="R61" s="28"/>
      <c r="S61" s="18"/>
      <c r="T61" s="29"/>
      <c r="U61" s="28"/>
      <c r="V61" s="18"/>
      <c r="W61" s="29"/>
      <c r="X61" s="28"/>
      <c r="Y61" s="18"/>
      <c r="Z61" s="29"/>
      <c r="AA61" s="28"/>
      <c r="AB61" s="18"/>
      <c r="AC61" s="29"/>
      <c r="AD61" s="28"/>
      <c r="AE61" s="18"/>
      <c r="AF61" s="29"/>
      <c r="AG61" s="28"/>
      <c r="AH61" s="18"/>
      <c r="AI61" s="29"/>
      <c r="AJ61" s="28"/>
      <c r="AK61" s="18"/>
      <c r="AL61" s="29"/>
      <c r="AM61" s="28"/>
      <c r="AN61" s="18"/>
      <c r="AO61" s="29"/>
      <c r="AP61" s="28"/>
      <c r="AQ61" s="18"/>
      <c r="AR61" s="29"/>
      <c r="AS61" s="28"/>
      <c r="AT61" s="18"/>
      <c r="AU61" s="29"/>
      <c r="AV61" s="28"/>
      <c r="AW61" s="18"/>
      <c r="AX61" s="29"/>
      <c r="AY61" s="28"/>
      <c r="AZ61" s="18"/>
      <c r="BA61" s="29"/>
      <c r="BB61" s="28"/>
      <c r="BC61" s="18"/>
      <c r="BD61" s="29"/>
      <c r="BE61" s="28"/>
      <c r="BF61" s="18"/>
      <c r="BG61" s="29"/>
      <c r="BH61" s="28"/>
      <c r="BI61" s="18"/>
      <c r="BJ61" s="29"/>
      <c r="BK61" s="28"/>
      <c r="BL61" s="18"/>
      <c r="BM61" s="29"/>
      <c r="BN61" s="28"/>
      <c r="BO61" s="18"/>
      <c r="BP61" s="29"/>
      <c r="BQ61" s="28"/>
      <c r="BR61" s="18"/>
      <c r="BS61" s="29"/>
      <c r="BT61" s="28"/>
      <c r="BU61" s="18"/>
      <c r="BV61" s="29"/>
      <c r="BW61" s="28"/>
      <c r="BX61" s="18"/>
      <c r="BY61" s="29"/>
      <c r="BZ61" s="28"/>
      <c r="CA61" s="18"/>
      <c r="CB61" s="29"/>
    </row>
    <row r="62" spans="1:80" x14ac:dyDescent="0.25">
      <c r="D62" s="69" t="s">
        <v>16</v>
      </c>
      <c r="E62" s="56">
        <f>E22+E23-E42</f>
        <v>0</v>
      </c>
      <c r="F62" s="28"/>
      <c r="G62" s="18"/>
      <c r="H62" s="29"/>
      <c r="I62" s="28"/>
      <c r="J62" s="18"/>
      <c r="K62" s="29"/>
      <c r="L62" s="28"/>
      <c r="M62" s="18"/>
      <c r="N62" s="29"/>
      <c r="O62" s="28"/>
      <c r="P62" s="18"/>
      <c r="Q62" s="29"/>
      <c r="R62" s="28"/>
      <c r="S62" s="18"/>
      <c r="T62" s="29"/>
      <c r="U62" s="28"/>
      <c r="V62" s="18"/>
      <c r="W62" s="29"/>
      <c r="X62" s="28"/>
      <c r="Y62" s="18"/>
      <c r="Z62" s="29"/>
      <c r="AA62" s="28"/>
      <c r="AB62" s="18"/>
      <c r="AC62" s="29"/>
      <c r="AD62" s="28"/>
      <c r="AE62" s="18"/>
      <c r="AF62" s="29"/>
      <c r="AG62" s="28"/>
      <c r="AH62" s="18"/>
      <c r="AI62" s="29"/>
      <c r="AJ62" s="28"/>
      <c r="AK62" s="18"/>
      <c r="AL62" s="29"/>
      <c r="AM62" s="28"/>
      <c r="AN62" s="18"/>
      <c r="AO62" s="29"/>
      <c r="AP62" s="28"/>
      <c r="AQ62" s="18"/>
      <c r="AR62" s="29"/>
      <c r="AS62" s="28"/>
      <c r="AT62" s="18"/>
      <c r="AU62" s="29"/>
      <c r="AV62" s="28"/>
      <c r="AW62" s="18"/>
      <c r="AX62" s="29"/>
      <c r="AY62" s="28"/>
      <c r="AZ62" s="18"/>
      <c r="BA62" s="29"/>
      <c r="BB62" s="28"/>
      <c r="BC62" s="18"/>
      <c r="BD62" s="29"/>
      <c r="BE62" s="28"/>
      <c r="BF62" s="18"/>
      <c r="BG62" s="29"/>
      <c r="BH62" s="28"/>
      <c r="BI62" s="18"/>
      <c r="BJ62" s="29"/>
      <c r="BK62" s="28"/>
      <c r="BL62" s="18"/>
      <c r="BM62" s="29"/>
      <c r="BN62" s="28"/>
      <c r="BO62" s="18"/>
      <c r="BP62" s="29"/>
      <c r="BQ62" s="28"/>
      <c r="BR62" s="18"/>
      <c r="BS62" s="29"/>
      <c r="BT62" s="28"/>
      <c r="BU62" s="18"/>
      <c r="BV62" s="29"/>
      <c r="BW62" s="28"/>
      <c r="BX62" s="18"/>
      <c r="BY62" s="29"/>
      <c r="BZ62" s="28"/>
      <c r="CA62" s="18"/>
      <c r="CB62" s="29"/>
    </row>
    <row r="63" spans="1:80" x14ac:dyDescent="0.25">
      <c r="D63" s="69" t="s">
        <v>79</v>
      </c>
      <c r="E63" s="56">
        <f>E25-E49</f>
        <v>0</v>
      </c>
      <c r="F63" s="28"/>
      <c r="G63" s="18"/>
      <c r="H63" s="29"/>
      <c r="I63" s="28"/>
      <c r="J63" s="18"/>
      <c r="K63" s="29"/>
      <c r="L63" s="28"/>
      <c r="M63" s="18"/>
      <c r="N63" s="29"/>
      <c r="O63" s="28"/>
      <c r="P63" s="18"/>
      <c r="Q63" s="29"/>
      <c r="R63" s="28"/>
      <c r="S63" s="18"/>
      <c r="T63" s="29"/>
      <c r="U63" s="28"/>
      <c r="V63" s="18"/>
      <c r="W63" s="29"/>
      <c r="X63" s="28"/>
      <c r="Y63" s="18"/>
      <c r="Z63" s="29"/>
      <c r="AA63" s="28"/>
      <c r="AB63" s="18"/>
      <c r="AC63" s="29"/>
      <c r="AD63" s="28"/>
      <c r="AE63" s="18"/>
      <c r="AF63" s="29"/>
      <c r="AG63" s="28"/>
      <c r="AH63" s="18"/>
      <c r="AI63" s="29"/>
      <c r="AJ63" s="28"/>
      <c r="AK63" s="18"/>
      <c r="AL63" s="29"/>
      <c r="AM63" s="28"/>
      <c r="AN63" s="18"/>
      <c r="AO63" s="29"/>
      <c r="AP63" s="28"/>
      <c r="AQ63" s="18"/>
      <c r="AR63" s="29"/>
      <c r="AS63" s="28"/>
      <c r="AT63" s="18"/>
      <c r="AU63" s="29"/>
      <c r="AV63" s="28"/>
      <c r="AW63" s="18"/>
      <c r="AX63" s="29"/>
      <c r="AY63" s="28"/>
      <c r="AZ63" s="18"/>
      <c r="BA63" s="29"/>
      <c r="BB63" s="28"/>
      <c r="BC63" s="18"/>
      <c r="BD63" s="29"/>
      <c r="BE63" s="28"/>
      <c r="BF63" s="18"/>
      <c r="BG63" s="29"/>
      <c r="BH63" s="28"/>
      <c r="BI63" s="18"/>
      <c r="BJ63" s="29"/>
      <c r="BK63" s="28"/>
      <c r="BL63" s="18"/>
      <c r="BM63" s="29"/>
      <c r="BN63" s="28"/>
      <c r="BO63" s="18"/>
      <c r="BP63" s="29"/>
      <c r="BQ63" s="28"/>
      <c r="BR63" s="18"/>
      <c r="BS63" s="29"/>
      <c r="BT63" s="28"/>
      <c r="BU63" s="18"/>
      <c r="BV63" s="29"/>
      <c r="BW63" s="28"/>
      <c r="BX63" s="18"/>
      <c r="BY63" s="29"/>
      <c r="BZ63" s="28"/>
      <c r="CA63" s="18"/>
      <c r="CB63" s="29"/>
    </row>
    <row r="64" spans="1:80" x14ac:dyDescent="0.25">
      <c r="D64" s="69" t="s">
        <v>17</v>
      </c>
      <c r="E64" s="70">
        <f>E27-E54</f>
        <v>0</v>
      </c>
      <c r="F64" s="28"/>
      <c r="G64" s="18"/>
      <c r="H64" s="29"/>
      <c r="I64" s="28"/>
      <c r="J64" s="18"/>
      <c r="K64" s="29"/>
      <c r="L64" s="28"/>
      <c r="M64" s="18"/>
      <c r="N64" s="29"/>
      <c r="O64" s="28"/>
      <c r="P64" s="18"/>
      <c r="Q64" s="29"/>
      <c r="R64" s="28"/>
      <c r="S64" s="18"/>
      <c r="T64" s="29"/>
      <c r="U64" s="28"/>
      <c r="V64" s="18"/>
      <c r="W64" s="29"/>
      <c r="X64" s="28"/>
      <c r="Y64" s="18"/>
      <c r="Z64" s="29"/>
      <c r="AA64" s="28"/>
      <c r="AB64" s="18"/>
      <c r="AC64" s="29"/>
      <c r="AD64" s="28"/>
      <c r="AE64" s="18"/>
      <c r="AF64" s="29"/>
      <c r="AG64" s="28"/>
      <c r="AH64" s="18"/>
      <c r="AI64" s="29"/>
      <c r="AJ64" s="28"/>
      <c r="AK64" s="18"/>
      <c r="AL64" s="29"/>
      <c r="AM64" s="28"/>
      <c r="AN64" s="18"/>
      <c r="AO64" s="29"/>
      <c r="AP64" s="28"/>
      <c r="AQ64" s="18"/>
      <c r="AR64" s="29"/>
      <c r="AS64" s="28"/>
      <c r="AT64" s="18"/>
      <c r="AU64" s="29"/>
      <c r="AV64" s="28"/>
      <c r="AW64" s="18"/>
      <c r="AX64" s="29"/>
      <c r="AY64" s="28"/>
      <c r="AZ64" s="18"/>
      <c r="BA64" s="29"/>
      <c r="BB64" s="28"/>
      <c r="BC64" s="18"/>
      <c r="BD64" s="29"/>
      <c r="BE64" s="28"/>
      <c r="BF64" s="18"/>
      <c r="BG64" s="29"/>
      <c r="BH64" s="28"/>
      <c r="BI64" s="18"/>
      <c r="BJ64" s="29"/>
      <c r="BK64" s="28"/>
      <c r="BL64" s="18"/>
      <c r="BM64" s="29"/>
      <c r="BN64" s="28"/>
      <c r="BO64" s="18"/>
      <c r="BP64" s="29"/>
      <c r="BQ64" s="28"/>
      <c r="BR64" s="18"/>
      <c r="BS64" s="29"/>
      <c r="BT64" s="28"/>
      <c r="BU64" s="18"/>
      <c r="BV64" s="29"/>
      <c r="BW64" s="28"/>
      <c r="BX64" s="18"/>
      <c r="BY64" s="29"/>
      <c r="BZ64" s="28"/>
      <c r="CA64" s="18"/>
      <c r="CB64" s="29"/>
    </row>
    <row r="65" spans="1:80" x14ac:dyDescent="0.25">
      <c r="D65" s="59" t="s">
        <v>18</v>
      </c>
      <c r="E65" s="32">
        <f t="shared" ref="E65:AJ65" si="671">E28-E59</f>
        <v>0</v>
      </c>
      <c r="F65" s="85" t="e">
        <f t="shared" si="671"/>
        <v>#DIV/0!</v>
      </c>
      <c r="G65" s="86">
        <f t="shared" si="671"/>
        <v>0</v>
      </c>
      <c r="H65" s="87" t="e">
        <f t="shared" si="671"/>
        <v>#DIV/0!</v>
      </c>
      <c r="I65" s="85" t="e">
        <f t="shared" si="671"/>
        <v>#DIV/0!</v>
      </c>
      <c r="J65" s="86">
        <f t="shared" si="671"/>
        <v>0</v>
      </c>
      <c r="K65" s="87" t="e">
        <f t="shared" si="671"/>
        <v>#DIV/0!</v>
      </c>
      <c r="L65" s="85" t="e">
        <f t="shared" si="671"/>
        <v>#DIV/0!</v>
      </c>
      <c r="M65" s="86">
        <f t="shared" si="671"/>
        <v>0</v>
      </c>
      <c r="N65" s="87" t="e">
        <f t="shared" si="671"/>
        <v>#DIV/0!</v>
      </c>
      <c r="O65" s="85" t="e">
        <f t="shared" si="671"/>
        <v>#DIV/0!</v>
      </c>
      <c r="P65" s="86">
        <f t="shared" si="671"/>
        <v>0</v>
      </c>
      <c r="Q65" s="87" t="e">
        <f t="shared" si="671"/>
        <v>#DIV/0!</v>
      </c>
      <c r="R65" s="85" t="e">
        <f t="shared" si="671"/>
        <v>#DIV/0!</v>
      </c>
      <c r="S65" s="86">
        <f t="shared" si="671"/>
        <v>0</v>
      </c>
      <c r="T65" s="87" t="e">
        <f t="shared" si="671"/>
        <v>#DIV/0!</v>
      </c>
      <c r="U65" s="85" t="e">
        <f t="shared" si="671"/>
        <v>#DIV/0!</v>
      </c>
      <c r="V65" s="86">
        <f t="shared" si="671"/>
        <v>-3</v>
      </c>
      <c r="W65" s="87" t="e">
        <f t="shared" si="671"/>
        <v>#DIV/0!</v>
      </c>
      <c r="X65" s="85" t="e">
        <f t="shared" si="671"/>
        <v>#DIV/0!</v>
      </c>
      <c r="Y65" s="86">
        <f t="shared" si="671"/>
        <v>-3</v>
      </c>
      <c r="Z65" s="87" t="e">
        <f t="shared" si="671"/>
        <v>#DIV/0!</v>
      </c>
      <c r="AA65" s="85" t="e">
        <f t="shared" si="671"/>
        <v>#DIV/0!</v>
      </c>
      <c r="AB65" s="86">
        <f t="shared" si="671"/>
        <v>-3</v>
      </c>
      <c r="AC65" s="87" t="e">
        <f t="shared" si="671"/>
        <v>#DIV/0!</v>
      </c>
      <c r="AD65" s="85" t="e">
        <f t="shared" si="671"/>
        <v>#DIV/0!</v>
      </c>
      <c r="AE65" s="86">
        <f t="shared" si="671"/>
        <v>-3</v>
      </c>
      <c r="AF65" s="87" t="e">
        <f t="shared" si="671"/>
        <v>#DIV/0!</v>
      </c>
      <c r="AG65" s="85" t="e">
        <f t="shared" si="671"/>
        <v>#DIV/0!</v>
      </c>
      <c r="AH65" s="86">
        <f t="shared" si="671"/>
        <v>-3</v>
      </c>
      <c r="AI65" s="87" t="e">
        <f t="shared" si="671"/>
        <v>#DIV/0!</v>
      </c>
      <c r="AJ65" s="85" t="e">
        <f t="shared" si="671"/>
        <v>#DIV/0!</v>
      </c>
      <c r="AK65" s="86">
        <f t="shared" ref="AK65:BP65" si="672">AK28-AK59</f>
        <v>-3</v>
      </c>
      <c r="AL65" s="87" t="e">
        <f t="shared" si="672"/>
        <v>#DIV/0!</v>
      </c>
      <c r="AM65" s="85" t="e">
        <f t="shared" si="672"/>
        <v>#DIV/0!</v>
      </c>
      <c r="AN65" s="86">
        <f t="shared" si="672"/>
        <v>-3</v>
      </c>
      <c r="AO65" s="87" t="e">
        <f t="shared" si="672"/>
        <v>#DIV/0!</v>
      </c>
      <c r="AP65" s="85" t="e">
        <f t="shared" si="672"/>
        <v>#DIV/0!</v>
      </c>
      <c r="AQ65" s="86">
        <f t="shared" si="672"/>
        <v>-3</v>
      </c>
      <c r="AR65" s="87" t="e">
        <f t="shared" si="672"/>
        <v>#DIV/0!</v>
      </c>
      <c r="AS65" s="85" t="e">
        <f t="shared" si="672"/>
        <v>#DIV/0!</v>
      </c>
      <c r="AT65" s="86">
        <f t="shared" si="672"/>
        <v>-3</v>
      </c>
      <c r="AU65" s="87" t="e">
        <f t="shared" si="672"/>
        <v>#DIV/0!</v>
      </c>
      <c r="AV65" s="85" t="e">
        <f t="shared" si="672"/>
        <v>#DIV/0!</v>
      </c>
      <c r="AW65" s="86">
        <f t="shared" si="672"/>
        <v>-3</v>
      </c>
      <c r="AX65" s="87" t="e">
        <f t="shared" si="672"/>
        <v>#DIV/0!</v>
      </c>
      <c r="AY65" s="85" t="e">
        <f t="shared" si="672"/>
        <v>#DIV/0!</v>
      </c>
      <c r="AZ65" s="86">
        <f t="shared" si="672"/>
        <v>-3</v>
      </c>
      <c r="BA65" s="87" t="e">
        <f t="shared" si="672"/>
        <v>#DIV/0!</v>
      </c>
      <c r="BB65" s="85" t="e">
        <f t="shared" si="672"/>
        <v>#DIV/0!</v>
      </c>
      <c r="BC65" s="86">
        <f t="shared" si="672"/>
        <v>-3</v>
      </c>
      <c r="BD65" s="87" t="e">
        <f t="shared" si="672"/>
        <v>#DIV/0!</v>
      </c>
      <c r="BE65" s="85" t="e">
        <f t="shared" si="672"/>
        <v>#DIV/0!</v>
      </c>
      <c r="BF65" s="86">
        <f t="shared" si="672"/>
        <v>-3</v>
      </c>
      <c r="BG65" s="87" t="e">
        <f t="shared" si="672"/>
        <v>#DIV/0!</v>
      </c>
      <c r="BH65" s="85" t="e">
        <f t="shared" si="672"/>
        <v>#DIV/0!</v>
      </c>
      <c r="BI65" s="86">
        <f t="shared" si="672"/>
        <v>-3</v>
      </c>
      <c r="BJ65" s="87" t="e">
        <f t="shared" si="672"/>
        <v>#DIV/0!</v>
      </c>
      <c r="BK65" s="85" t="e">
        <f t="shared" si="672"/>
        <v>#DIV/0!</v>
      </c>
      <c r="BL65" s="86">
        <f t="shared" si="672"/>
        <v>-3</v>
      </c>
      <c r="BM65" s="87" t="e">
        <f t="shared" si="672"/>
        <v>#DIV/0!</v>
      </c>
      <c r="BN65" s="85" t="e">
        <f t="shared" si="672"/>
        <v>#DIV/0!</v>
      </c>
      <c r="BO65" s="86">
        <f t="shared" si="672"/>
        <v>-3</v>
      </c>
      <c r="BP65" s="87" t="e">
        <f t="shared" si="672"/>
        <v>#DIV/0!</v>
      </c>
      <c r="BQ65" s="85" t="e">
        <f t="shared" ref="BQ65:CB65" si="673">BQ28-BQ59</f>
        <v>#DIV/0!</v>
      </c>
      <c r="BR65" s="86">
        <f t="shared" si="673"/>
        <v>-3</v>
      </c>
      <c r="BS65" s="87" t="e">
        <f t="shared" si="673"/>
        <v>#DIV/0!</v>
      </c>
      <c r="BT65" s="85" t="e">
        <f t="shared" si="673"/>
        <v>#DIV/0!</v>
      </c>
      <c r="BU65" s="86">
        <f t="shared" si="673"/>
        <v>-3</v>
      </c>
      <c r="BV65" s="87" t="e">
        <f t="shared" si="673"/>
        <v>#DIV/0!</v>
      </c>
      <c r="BW65" s="85" t="e">
        <f t="shared" si="673"/>
        <v>#DIV/0!</v>
      </c>
      <c r="BX65" s="86">
        <f t="shared" si="673"/>
        <v>-3</v>
      </c>
      <c r="BY65" s="87" t="e">
        <f t="shared" si="673"/>
        <v>#DIV/0!</v>
      </c>
      <c r="BZ65" s="85" t="e">
        <f t="shared" si="673"/>
        <v>#DIV/0!</v>
      </c>
      <c r="CA65" s="86">
        <f t="shared" si="673"/>
        <v>-3</v>
      </c>
      <c r="CB65" s="87" t="e">
        <f t="shared" si="673"/>
        <v>#DIV/0!</v>
      </c>
    </row>
    <row r="66" spans="1:80" x14ac:dyDescent="0.25">
      <c r="D66" s="54"/>
      <c r="E66" s="46" t="e">
        <f t="shared" ref="E66:AJ66" si="674">E65/E28</f>
        <v>#DIV/0!</v>
      </c>
      <c r="F66" s="28" t="e">
        <f t="shared" si="674"/>
        <v>#DIV/0!</v>
      </c>
      <c r="G66" s="18" t="e">
        <f t="shared" si="674"/>
        <v>#DIV/0!</v>
      </c>
      <c r="H66" s="29" t="e">
        <f t="shared" si="674"/>
        <v>#DIV/0!</v>
      </c>
      <c r="I66" s="28" t="e">
        <f t="shared" si="674"/>
        <v>#DIV/0!</v>
      </c>
      <c r="J66" s="18" t="e">
        <f t="shared" si="674"/>
        <v>#DIV/0!</v>
      </c>
      <c r="K66" s="29" t="e">
        <f t="shared" si="674"/>
        <v>#DIV/0!</v>
      </c>
      <c r="L66" s="28" t="e">
        <f t="shared" si="674"/>
        <v>#DIV/0!</v>
      </c>
      <c r="M66" s="18" t="e">
        <f t="shared" si="674"/>
        <v>#DIV/0!</v>
      </c>
      <c r="N66" s="29" t="e">
        <f t="shared" si="674"/>
        <v>#DIV/0!</v>
      </c>
      <c r="O66" s="28" t="e">
        <f t="shared" si="674"/>
        <v>#DIV/0!</v>
      </c>
      <c r="P66" s="18" t="e">
        <f t="shared" si="674"/>
        <v>#DIV/0!</v>
      </c>
      <c r="Q66" s="29" t="e">
        <f t="shared" si="674"/>
        <v>#DIV/0!</v>
      </c>
      <c r="R66" s="28" t="e">
        <f t="shared" si="674"/>
        <v>#DIV/0!</v>
      </c>
      <c r="S66" s="18" t="e">
        <f t="shared" si="674"/>
        <v>#DIV/0!</v>
      </c>
      <c r="T66" s="29" t="e">
        <f t="shared" si="674"/>
        <v>#DIV/0!</v>
      </c>
      <c r="U66" s="28" t="e">
        <f t="shared" si="674"/>
        <v>#DIV/0!</v>
      </c>
      <c r="V66" s="18" t="e">
        <f t="shared" si="674"/>
        <v>#DIV/0!</v>
      </c>
      <c r="W66" s="29" t="e">
        <f t="shared" si="674"/>
        <v>#DIV/0!</v>
      </c>
      <c r="X66" s="28" t="e">
        <f t="shared" si="674"/>
        <v>#DIV/0!</v>
      </c>
      <c r="Y66" s="18" t="e">
        <f t="shared" si="674"/>
        <v>#DIV/0!</v>
      </c>
      <c r="Z66" s="29" t="e">
        <f t="shared" si="674"/>
        <v>#DIV/0!</v>
      </c>
      <c r="AA66" s="28" t="e">
        <f t="shared" si="674"/>
        <v>#DIV/0!</v>
      </c>
      <c r="AB66" s="18" t="e">
        <f t="shared" si="674"/>
        <v>#DIV/0!</v>
      </c>
      <c r="AC66" s="29" t="e">
        <f t="shared" si="674"/>
        <v>#DIV/0!</v>
      </c>
      <c r="AD66" s="28" t="e">
        <f t="shared" si="674"/>
        <v>#DIV/0!</v>
      </c>
      <c r="AE66" s="18" t="e">
        <f t="shared" si="674"/>
        <v>#DIV/0!</v>
      </c>
      <c r="AF66" s="29" t="e">
        <f t="shared" si="674"/>
        <v>#DIV/0!</v>
      </c>
      <c r="AG66" s="28" t="e">
        <f t="shared" si="674"/>
        <v>#DIV/0!</v>
      </c>
      <c r="AH66" s="18" t="e">
        <f t="shared" si="674"/>
        <v>#DIV/0!</v>
      </c>
      <c r="AI66" s="29" t="e">
        <f t="shared" si="674"/>
        <v>#DIV/0!</v>
      </c>
      <c r="AJ66" s="28" t="e">
        <f t="shared" si="674"/>
        <v>#DIV/0!</v>
      </c>
      <c r="AK66" s="18" t="e">
        <f t="shared" ref="AK66:BP66" si="675">AK65/AK28</f>
        <v>#DIV/0!</v>
      </c>
      <c r="AL66" s="29" t="e">
        <f t="shared" si="675"/>
        <v>#DIV/0!</v>
      </c>
      <c r="AM66" s="28" t="e">
        <f t="shared" si="675"/>
        <v>#DIV/0!</v>
      </c>
      <c r="AN66" s="18" t="e">
        <f t="shared" si="675"/>
        <v>#DIV/0!</v>
      </c>
      <c r="AO66" s="29" t="e">
        <f t="shared" si="675"/>
        <v>#DIV/0!</v>
      </c>
      <c r="AP66" s="28" t="e">
        <f t="shared" si="675"/>
        <v>#DIV/0!</v>
      </c>
      <c r="AQ66" s="18" t="e">
        <f t="shared" si="675"/>
        <v>#DIV/0!</v>
      </c>
      <c r="AR66" s="29" t="e">
        <f t="shared" si="675"/>
        <v>#DIV/0!</v>
      </c>
      <c r="AS66" s="28" t="e">
        <f t="shared" si="675"/>
        <v>#DIV/0!</v>
      </c>
      <c r="AT66" s="18" t="e">
        <f t="shared" si="675"/>
        <v>#DIV/0!</v>
      </c>
      <c r="AU66" s="29" t="e">
        <f t="shared" si="675"/>
        <v>#DIV/0!</v>
      </c>
      <c r="AV66" s="28" t="e">
        <f t="shared" si="675"/>
        <v>#DIV/0!</v>
      </c>
      <c r="AW66" s="18" t="e">
        <f t="shared" si="675"/>
        <v>#DIV/0!</v>
      </c>
      <c r="AX66" s="29" t="e">
        <f t="shared" si="675"/>
        <v>#DIV/0!</v>
      </c>
      <c r="AY66" s="28" t="e">
        <f t="shared" si="675"/>
        <v>#DIV/0!</v>
      </c>
      <c r="AZ66" s="18" t="e">
        <f t="shared" si="675"/>
        <v>#DIV/0!</v>
      </c>
      <c r="BA66" s="29" t="e">
        <f t="shared" si="675"/>
        <v>#DIV/0!</v>
      </c>
      <c r="BB66" s="28" t="e">
        <f t="shared" si="675"/>
        <v>#DIV/0!</v>
      </c>
      <c r="BC66" s="18" t="e">
        <f t="shared" si="675"/>
        <v>#DIV/0!</v>
      </c>
      <c r="BD66" s="29" t="e">
        <f t="shared" si="675"/>
        <v>#DIV/0!</v>
      </c>
      <c r="BE66" s="28" t="e">
        <f t="shared" si="675"/>
        <v>#DIV/0!</v>
      </c>
      <c r="BF66" s="18" t="e">
        <f t="shared" si="675"/>
        <v>#DIV/0!</v>
      </c>
      <c r="BG66" s="29" t="e">
        <f t="shared" si="675"/>
        <v>#DIV/0!</v>
      </c>
      <c r="BH66" s="28" t="e">
        <f t="shared" si="675"/>
        <v>#DIV/0!</v>
      </c>
      <c r="BI66" s="18" t="e">
        <f t="shared" si="675"/>
        <v>#DIV/0!</v>
      </c>
      <c r="BJ66" s="29" t="e">
        <f t="shared" si="675"/>
        <v>#DIV/0!</v>
      </c>
      <c r="BK66" s="28" t="e">
        <f t="shared" si="675"/>
        <v>#DIV/0!</v>
      </c>
      <c r="BL66" s="18" t="e">
        <f t="shared" si="675"/>
        <v>#DIV/0!</v>
      </c>
      <c r="BM66" s="29" t="e">
        <f t="shared" si="675"/>
        <v>#DIV/0!</v>
      </c>
      <c r="BN66" s="28" t="e">
        <f t="shared" si="675"/>
        <v>#DIV/0!</v>
      </c>
      <c r="BO66" s="18" t="e">
        <f t="shared" si="675"/>
        <v>#DIV/0!</v>
      </c>
      <c r="BP66" s="29" t="e">
        <f t="shared" si="675"/>
        <v>#DIV/0!</v>
      </c>
      <c r="BQ66" s="28" t="e">
        <f t="shared" ref="BQ66:CB66" si="676">BQ65/BQ28</f>
        <v>#DIV/0!</v>
      </c>
      <c r="BR66" s="18" t="e">
        <f t="shared" si="676"/>
        <v>#DIV/0!</v>
      </c>
      <c r="BS66" s="29" t="e">
        <f t="shared" si="676"/>
        <v>#DIV/0!</v>
      </c>
      <c r="BT66" s="28" t="e">
        <f t="shared" si="676"/>
        <v>#DIV/0!</v>
      </c>
      <c r="BU66" s="18" t="e">
        <f t="shared" si="676"/>
        <v>#DIV/0!</v>
      </c>
      <c r="BV66" s="29" t="e">
        <f t="shared" si="676"/>
        <v>#DIV/0!</v>
      </c>
      <c r="BW66" s="28" t="e">
        <f t="shared" si="676"/>
        <v>#DIV/0!</v>
      </c>
      <c r="BX66" s="18" t="e">
        <f t="shared" si="676"/>
        <v>#DIV/0!</v>
      </c>
      <c r="BY66" s="29" t="e">
        <f t="shared" si="676"/>
        <v>#DIV/0!</v>
      </c>
      <c r="BZ66" s="28" t="e">
        <f t="shared" si="676"/>
        <v>#DIV/0!</v>
      </c>
      <c r="CA66" s="18" t="e">
        <f t="shared" si="676"/>
        <v>#DIV/0!</v>
      </c>
      <c r="CB66" s="29" t="e">
        <f t="shared" si="676"/>
        <v>#DIV/0!</v>
      </c>
    </row>
    <row r="67" spans="1:80" x14ac:dyDescent="0.25">
      <c r="D67" s="69"/>
      <c r="E67" s="46"/>
      <c r="F67" s="28"/>
      <c r="G67" s="18"/>
      <c r="H67" s="29"/>
      <c r="I67" s="28"/>
      <c r="J67" s="18"/>
      <c r="K67" s="29"/>
      <c r="L67" s="28"/>
      <c r="M67" s="18"/>
      <c r="N67" s="29"/>
      <c r="O67" s="28"/>
      <c r="P67" s="18"/>
      <c r="Q67" s="29"/>
      <c r="R67" s="28"/>
      <c r="S67" s="18"/>
      <c r="T67" s="29"/>
      <c r="U67" s="28"/>
      <c r="V67" s="18"/>
      <c r="W67" s="29"/>
      <c r="X67" s="28"/>
      <c r="Y67" s="18"/>
      <c r="Z67" s="29"/>
      <c r="AA67" s="28"/>
      <c r="AB67" s="18"/>
      <c r="AC67" s="29"/>
      <c r="AD67" s="28"/>
      <c r="AE67" s="18"/>
      <c r="AF67" s="29"/>
      <c r="AG67" s="28"/>
      <c r="AH67" s="18"/>
      <c r="AI67" s="29"/>
      <c r="AJ67" s="28"/>
      <c r="AK67" s="18"/>
      <c r="AL67" s="29"/>
      <c r="AM67" s="28"/>
      <c r="AN67" s="18"/>
      <c r="AO67" s="29"/>
      <c r="AP67" s="28"/>
      <c r="AQ67" s="18"/>
      <c r="AR67" s="29"/>
      <c r="AS67" s="28"/>
      <c r="AT67" s="18"/>
      <c r="AU67" s="29"/>
      <c r="AV67" s="28"/>
      <c r="AW67" s="18"/>
      <c r="AX67" s="29"/>
      <c r="AY67" s="28"/>
      <c r="AZ67" s="18"/>
      <c r="BA67" s="29"/>
      <c r="BB67" s="28"/>
      <c r="BC67" s="18"/>
      <c r="BD67" s="29"/>
      <c r="BE67" s="28"/>
      <c r="BF67" s="18"/>
      <c r="BG67" s="29"/>
      <c r="BH67" s="28"/>
      <c r="BI67" s="18"/>
      <c r="BJ67" s="29"/>
      <c r="BK67" s="28"/>
      <c r="BL67" s="18"/>
      <c r="BM67" s="29"/>
      <c r="BN67" s="28"/>
      <c r="BO67" s="18"/>
      <c r="BP67" s="29"/>
      <c r="BQ67" s="28"/>
      <c r="BR67" s="18"/>
      <c r="BS67" s="29"/>
      <c r="BT67" s="28"/>
      <c r="BU67" s="18"/>
      <c r="BV67" s="29"/>
      <c r="BW67" s="28"/>
      <c r="BX67" s="18"/>
      <c r="BY67" s="29"/>
      <c r="BZ67" s="28"/>
      <c r="CA67" s="18"/>
      <c r="CB67" s="29"/>
    </row>
    <row r="68" spans="1:80" x14ac:dyDescent="0.25">
      <c r="D68" s="54" t="s">
        <v>19</v>
      </c>
      <c r="E68" s="71"/>
      <c r="F68" s="28"/>
      <c r="G68" s="18"/>
      <c r="H68" s="29"/>
      <c r="I68" s="28"/>
      <c r="J68" s="18"/>
      <c r="K68" s="29"/>
      <c r="L68" s="28"/>
      <c r="M68" s="18"/>
      <c r="N68" s="29"/>
      <c r="O68" s="28"/>
      <c r="P68" s="18"/>
      <c r="Q68" s="29"/>
      <c r="R68" s="28"/>
      <c r="S68" s="18"/>
      <c r="T68" s="29"/>
      <c r="U68" s="28"/>
      <c r="V68" s="18"/>
      <c r="W68" s="29"/>
      <c r="X68" s="28"/>
      <c r="Y68" s="18"/>
      <c r="Z68" s="29"/>
      <c r="AA68" s="28"/>
      <c r="AB68" s="18"/>
      <c r="AC68" s="29"/>
      <c r="AD68" s="28"/>
      <c r="AE68" s="18"/>
      <c r="AF68" s="29"/>
      <c r="AG68" s="28"/>
      <c r="AH68" s="18"/>
      <c r="AI68" s="29"/>
      <c r="AJ68" s="28"/>
      <c r="AK68" s="18"/>
      <c r="AL68" s="29"/>
      <c r="AM68" s="28"/>
      <c r="AN68" s="18"/>
      <c r="AO68" s="29"/>
      <c r="AP68" s="28"/>
      <c r="AQ68" s="18"/>
      <c r="AR68" s="29"/>
      <c r="AS68" s="28"/>
      <c r="AT68" s="18"/>
      <c r="AU68" s="29"/>
      <c r="AV68" s="28"/>
      <c r="AW68" s="18"/>
      <c r="AX68" s="29"/>
      <c r="AY68" s="28"/>
      <c r="AZ68" s="18"/>
      <c r="BA68" s="29"/>
      <c r="BB68" s="28"/>
      <c r="BC68" s="18"/>
      <c r="BD68" s="29"/>
      <c r="BE68" s="28"/>
      <c r="BF68" s="18"/>
      <c r="BG68" s="29"/>
      <c r="BH68" s="28"/>
      <c r="BI68" s="18"/>
      <c r="BJ68" s="29"/>
      <c r="BK68" s="28"/>
      <c r="BL68" s="18"/>
      <c r="BM68" s="29"/>
      <c r="BN68" s="28"/>
      <c r="BO68" s="18"/>
      <c r="BP68" s="29"/>
      <c r="BQ68" s="28"/>
      <c r="BR68" s="18"/>
      <c r="BS68" s="29"/>
      <c r="BT68" s="28"/>
      <c r="BU68" s="18"/>
      <c r="BV68" s="29"/>
      <c r="BW68" s="28"/>
      <c r="BX68" s="18"/>
      <c r="BY68" s="29"/>
      <c r="BZ68" s="28"/>
      <c r="CA68" s="18"/>
      <c r="CB68" s="29"/>
    </row>
    <row r="69" spans="1:80" x14ac:dyDescent="0.25">
      <c r="C69" s="42" t="e">
        <f>SUMIFS(69:69,$18:$18,"Normalised")</f>
        <v>#DIV/0!</v>
      </c>
      <c r="D69" s="62" t="s">
        <v>20</v>
      </c>
      <c r="E69" s="72">
        <f>SUM(E70:E73)</f>
        <v>0</v>
      </c>
      <c r="F69" s="38" t="e">
        <f t="shared" ref="F69:AO69" si="677">SUM(F70:F73)</f>
        <v>#DIV/0!</v>
      </c>
      <c r="G69" s="19">
        <f t="shared" si="677"/>
        <v>0</v>
      </c>
      <c r="H69" s="39">
        <f t="shared" si="677"/>
        <v>0</v>
      </c>
      <c r="I69" s="38" t="e">
        <f t="shared" si="677"/>
        <v>#DIV/0!</v>
      </c>
      <c r="J69" s="19">
        <f t="shared" si="677"/>
        <v>0</v>
      </c>
      <c r="K69" s="39">
        <f t="shared" si="677"/>
        <v>0</v>
      </c>
      <c r="L69" s="38" t="e">
        <f t="shared" si="677"/>
        <v>#DIV/0!</v>
      </c>
      <c r="M69" s="19">
        <f t="shared" si="677"/>
        <v>0</v>
      </c>
      <c r="N69" s="39">
        <f t="shared" si="677"/>
        <v>0</v>
      </c>
      <c r="O69" s="38" t="e">
        <f t="shared" si="677"/>
        <v>#DIV/0!</v>
      </c>
      <c r="P69" s="19">
        <f t="shared" si="677"/>
        <v>0</v>
      </c>
      <c r="Q69" s="39">
        <f t="shared" si="677"/>
        <v>0</v>
      </c>
      <c r="R69" s="38" t="e">
        <f t="shared" si="677"/>
        <v>#DIV/0!</v>
      </c>
      <c r="S69" s="19">
        <f t="shared" si="677"/>
        <v>0</v>
      </c>
      <c r="T69" s="39">
        <f t="shared" si="677"/>
        <v>0</v>
      </c>
      <c r="U69" s="38" t="e">
        <f t="shared" si="677"/>
        <v>#DIV/0!</v>
      </c>
      <c r="V69" s="19">
        <f t="shared" si="677"/>
        <v>0</v>
      </c>
      <c r="W69" s="39">
        <f t="shared" si="677"/>
        <v>0</v>
      </c>
      <c r="X69" s="38" t="e">
        <f t="shared" si="677"/>
        <v>#DIV/0!</v>
      </c>
      <c r="Y69" s="19">
        <f t="shared" si="677"/>
        <v>0</v>
      </c>
      <c r="Z69" s="39">
        <f t="shared" si="677"/>
        <v>0</v>
      </c>
      <c r="AA69" s="38" t="e">
        <f t="shared" si="677"/>
        <v>#DIV/0!</v>
      </c>
      <c r="AB69" s="19">
        <f t="shared" si="677"/>
        <v>0</v>
      </c>
      <c r="AC69" s="39">
        <f t="shared" si="677"/>
        <v>0</v>
      </c>
      <c r="AD69" s="38" t="e">
        <f t="shared" si="677"/>
        <v>#DIV/0!</v>
      </c>
      <c r="AE69" s="19">
        <f t="shared" si="677"/>
        <v>0</v>
      </c>
      <c r="AF69" s="39">
        <f t="shared" si="677"/>
        <v>0</v>
      </c>
      <c r="AG69" s="38" t="e">
        <f t="shared" si="677"/>
        <v>#DIV/0!</v>
      </c>
      <c r="AH69" s="19">
        <f t="shared" si="677"/>
        <v>0</v>
      </c>
      <c r="AI69" s="39">
        <f t="shared" si="677"/>
        <v>0</v>
      </c>
      <c r="AJ69" s="38" t="e">
        <f t="shared" si="677"/>
        <v>#DIV/0!</v>
      </c>
      <c r="AK69" s="19">
        <f t="shared" si="677"/>
        <v>0</v>
      </c>
      <c r="AL69" s="39">
        <f t="shared" si="677"/>
        <v>0</v>
      </c>
      <c r="AM69" s="38" t="e">
        <f t="shared" si="677"/>
        <v>#DIV/0!</v>
      </c>
      <c r="AN69" s="19">
        <f t="shared" si="677"/>
        <v>0</v>
      </c>
      <c r="AO69" s="39">
        <f t="shared" si="677"/>
        <v>0</v>
      </c>
      <c r="AP69" s="38" t="e">
        <f t="shared" ref="AP69" si="678">SUM(AP70:AP73)</f>
        <v>#DIV/0!</v>
      </c>
      <c r="AQ69" s="19">
        <f t="shared" ref="AQ69" si="679">SUM(AQ70:AQ73)</f>
        <v>0</v>
      </c>
      <c r="AR69" s="39">
        <f t="shared" ref="AR69:BL69" si="680">SUM(AR70:AR73)</f>
        <v>0</v>
      </c>
      <c r="AS69" s="38" t="e">
        <f t="shared" si="680"/>
        <v>#DIV/0!</v>
      </c>
      <c r="AT69" s="19">
        <f t="shared" si="680"/>
        <v>0</v>
      </c>
      <c r="AU69" s="39">
        <f t="shared" ref="AU69" si="681">SUM(AU70:AU73)</f>
        <v>0</v>
      </c>
      <c r="AV69" s="38" t="e">
        <f t="shared" si="680"/>
        <v>#DIV/0!</v>
      </c>
      <c r="AW69" s="19">
        <f t="shared" si="680"/>
        <v>0</v>
      </c>
      <c r="AX69" s="39">
        <f t="shared" ref="AX69" si="682">SUM(AX70:AX73)</f>
        <v>0</v>
      </c>
      <c r="AY69" s="38" t="e">
        <f t="shared" si="680"/>
        <v>#DIV/0!</v>
      </c>
      <c r="AZ69" s="19">
        <f t="shared" si="680"/>
        <v>0</v>
      </c>
      <c r="BA69" s="39">
        <f t="shared" ref="BA69" si="683">SUM(BA70:BA73)</f>
        <v>0</v>
      </c>
      <c r="BB69" s="38" t="e">
        <f t="shared" si="680"/>
        <v>#DIV/0!</v>
      </c>
      <c r="BC69" s="19">
        <f t="shared" si="680"/>
        <v>0</v>
      </c>
      <c r="BD69" s="39">
        <f t="shared" ref="BD69" si="684">SUM(BD70:BD73)</f>
        <v>0</v>
      </c>
      <c r="BE69" s="38" t="e">
        <f t="shared" si="680"/>
        <v>#DIV/0!</v>
      </c>
      <c r="BF69" s="19">
        <f t="shared" si="680"/>
        <v>0</v>
      </c>
      <c r="BG69" s="39">
        <f t="shared" ref="BG69" si="685">SUM(BG70:BG73)</f>
        <v>0</v>
      </c>
      <c r="BH69" s="38" t="e">
        <f t="shared" si="680"/>
        <v>#DIV/0!</v>
      </c>
      <c r="BI69" s="19">
        <f t="shared" si="680"/>
        <v>0</v>
      </c>
      <c r="BJ69" s="39">
        <f t="shared" ref="BJ69" si="686">SUM(BJ70:BJ73)</f>
        <v>0</v>
      </c>
      <c r="BK69" s="38" t="e">
        <f t="shared" si="680"/>
        <v>#DIV/0!</v>
      </c>
      <c r="BL69" s="19">
        <f t="shared" si="680"/>
        <v>0</v>
      </c>
      <c r="BM69" s="39">
        <f t="shared" ref="BM69:CB69" si="687">SUM(BM70:BM73)</f>
        <v>0</v>
      </c>
      <c r="BN69" s="38" t="e">
        <f t="shared" si="687"/>
        <v>#DIV/0!</v>
      </c>
      <c r="BO69" s="19">
        <f t="shared" si="687"/>
        <v>0</v>
      </c>
      <c r="BP69" s="39">
        <f t="shared" si="687"/>
        <v>0</v>
      </c>
      <c r="BQ69" s="38" t="e">
        <f t="shared" si="687"/>
        <v>#DIV/0!</v>
      </c>
      <c r="BR69" s="19">
        <f t="shared" si="687"/>
        <v>0</v>
      </c>
      <c r="BS69" s="39">
        <f t="shared" si="687"/>
        <v>0</v>
      </c>
      <c r="BT69" s="38" t="e">
        <f t="shared" si="687"/>
        <v>#DIV/0!</v>
      </c>
      <c r="BU69" s="19">
        <f t="shared" si="687"/>
        <v>0</v>
      </c>
      <c r="BV69" s="39">
        <f t="shared" si="687"/>
        <v>0</v>
      </c>
      <c r="BW69" s="38" t="e">
        <f t="shared" si="687"/>
        <v>#DIV/0!</v>
      </c>
      <c r="BX69" s="19">
        <f t="shared" si="687"/>
        <v>0</v>
      </c>
      <c r="BY69" s="39">
        <f t="shared" si="687"/>
        <v>0</v>
      </c>
      <c r="BZ69" s="38" t="e">
        <f t="shared" si="687"/>
        <v>#DIV/0!</v>
      </c>
      <c r="CA69" s="19">
        <f t="shared" si="687"/>
        <v>0</v>
      </c>
      <c r="CB69" s="39">
        <f t="shared" si="687"/>
        <v>0</v>
      </c>
    </row>
    <row r="70" spans="1:80" x14ac:dyDescent="0.25">
      <c r="A70" t="s">
        <v>45</v>
      </c>
      <c r="B70" s="21" t="e">
        <f>E70/$E$28</f>
        <v>#DIV/0!</v>
      </c>
      <c r="C70" s="20"/>
      <c r="D70" s="69" t="s">
        <v>51</v>
      </c>
      <c r="E70" s="56">
        <f>'Trading Input Sheet'!D87</f>
        <v>0</v>
      </c>
      <c r="F70" s="28" t="e">
        <f>F$28*$B70</f>
        <v>#DIV/0!</v>
      </c>
      <c r="G70" s="18"/>
      <c r="H70" s="29">
        <f>IF(H$28&gt;0,$E70/12,0)</f>
        <v>0</v>
      </c>
      <c r="I70" s="28" t="e">
        <f t="shared" ref="I70:I72" si="688">I$28*$B70</f>
        <v>#DIV/0!</v>
      </c>
      <c r="J70" s="18"/>
      <c r="K70" s="29">
        <f>IF(K$28&gt;0,$E70/12,0)</f>
        <v>0</v>
      </c>
      <c r="L70" s="28" t="e">
        <f t="shared" ref="L70:L72" si="689">L$28*$B70</f>
        <v>#DIV/0!</v>
      </c>
      <c r="M70" s="18"/>
      <c r="N70" s="29">
        <f>IF(N$28&gt;0,$E70/12,0)</f>
        <v>0</v>
      </c>
      <c r="O70" s="28" t="e">
        <f t="shared" ref="O70:O72" si="690">O$28*$B70</f>
        <v>#DIV/0!</v>
      </c>
      <c r="P70" s="18"/>
      <c r="Q70" s="29">
        <f>IF(Q$28&gt;0,$E70/12,0)</f>
        <v>0</v>
      </c>
      <c r="R70" s="28" t="e">
        <f>R$28*$B70</f>
        <v>#DIV/0!</v>
      </c>
      <c r="S70" s="18"/>
      <c r="T70" s="29">
        <f>IF(T$28&gt;0,$E70/12,0)</f>
        <v>0</v>
      </c>
      <c r="U70" s="28" t="e">
        <f t="shared" ref="U70:U72" si="691">U$28*$B70</f>
        <v>#DIV/0!</v>
      </c>
      <c r="V70" s="18"/>
      <c r="W70" s="29">
        <f>IF(W$28&gt;0,$E70/12,0)</f>
        <v>0</v>
      </c>
      <c r="X70" s="28" t="e">
        <f t="shared" ref="X70:X72" si="692">X$28*$B70</f>
        <v>#DIV/0!</v>
      </c>
      <c r="Y70" s="18"/>
      <c r="Z70" s="29">
        <f>IF(Z$28&gt;0,$E70/12,0)</f>
        <v>0</v>
      </c>
      <c r="AA70" s="28" t="e">
        <f t="shared" ref="AA70:AA72" si="693">AA$28*$B70</f>
        <v>#DIV/0!</v>
      </c>
      <c r="AB70" s="18"/>
      <c r="AC70" s="29">
        <f>IF(AC$28&gt;0,$E70/12,0)</f>
        <v>0</v>
      </c>
      <c r="AD70" s="28" t="e">
        <f t="shared" ref="AD70:AD72" si="694">AD$28*$B70</f>
        <v>#DIV/0!</v>
      </c>
      <c r="AE70" s="18"/>
      <c r="AF70" s="29">
        <f>IF(AF$28&gt;0,$E70/12,0)</f>
        <v>0</v>
      </c>
      <c r="AG70" s="28" t="e">
        <f t="shared" ref="AG70:AG72" si="695">AG$28*$B70</f>
        <v>#DIV/0!</v>
      </c>
      <c r="AH70" s="18"/>
      <c r="AI70" s="29">
        <f>IF(AI$28&gt;0,$E70/12,0)</f>
        <v>0</v>
      </c>
      <c r="AJ70" s="28" t="e">
        <f t="shared" ref="AJ70:AJ72" si="696">AJ$28*$B70</f>
        <v>#DIV/0!</v>
      </c>
      <c r="AK70" s="18"/>
      <c r="AL70" s="29">
        <f>IF(AL$28&gt;0,$E70/12,0)</f>
        <v>0</v>
      </c>
      <c r="AM70" s="28" t="e">
        <f t="shared" ref="AM70:AM72" si="697">AM$28*$B70</f>
        <v>#DIV/0!</v>
      </c>
      <c r="AN70" s="18"/>
      <c r="AO70" s="29">
        <f>IF(AO$28&gt;0,$E70/12,0)</f>
        <v>0</v>
      </c>
      <c r="AP70" s="28" t="e">
        <f t="shared" ref="AP70:AP72" si="698">AP$28*$B70</f>
        <v>#DIV/0!</v>
      </c>
      <c r="AQ70" s="18"/>
      <c r="AR70" s="29">
        <f>IF(AR$28&gt;0,$E70/12,0)</f>
        <v>0</v>
      </c>
      <c r="AS70" s="28" t="e">
        <f t="shared" ref="AS70:BK72" si="699">AS$28*$B70</f>
        <v>#DIV/0!</v>
      </c>
      <c r="AT70" s="18"/>
      <c r="AU70" s="29">
        <f t="shared" ref="AU70" si="700">IF(AU$28&gt;0,$E70/12,0)</f>
        <v>0</v>
      </c>
      <c r="AV70" s="28" t="e">
        <f t="shared" si="699"/>
        <v>#DIV/0!</v>
      </c>
      <c r="AW70" s="18"/>
      <c r="AX70" s="29">
        <f t="shared" ref="AX70" si="701">IF(AX$28&gt;0,$E70/12,0)</f>
        <v>0</v>
      </c>
      <c r="AY70" s="28" t="e">
        <f t="shared" si="699"/>
        <v>#DIV/0!</v>
      </c>
      <c r="AZ70" s="18"/>
      <c r="BA70" s="29">
        <f t="shared" ref="BA70" si="702">IF(BA$28&gt;0,$E70/12,0)</f>
        <v>0</v>
      </c>
      <c r="BB70" s="28" t="e">
        <f t="shared" si="699"/>
        <v>#DIV/0!</v>
      </c>
      <c r="BC70" s="18"/>
      <c r="BD70" s="29">
        <f t="shared" ref="BD70" si="703">IF(BD$28&gt;0,$E70/12,0)</f>
        <v>0</v>
      </c>
      <c r="BE70" s="28" t="e">
        <f t="shared" si="699"/>
        <v>#DIV/0!</v>
      </c>
      <c r="BF70" s="18"/>
      <c r="BG70" s="29">
        <f t="shared" ref="BG70" si="704">IF(BG$28&gt;0,$E70/12,0)</f>
        <v>0</v>
      </c>
      <c r="BH70" s="28" t="e">
        <f t="shared" si="699"/>
        <v>#DIV/0!</v>
      </c>
      <c r="BI70" s="18"/>
      <c r="BJ70" s="29">
        <f t="shared" ref="BJ70" si="705">IF(BJ$28&gt;0,$E70/12,0)</f>
        <v>0</v>
      </c>
      <c r="BK70" s="28" t="e">
        <f t="shared" si="699"/>
        <v>#DIV/0!</v>
      </c>
      <c r="BL70" s="18"/>
      <c r="BM70" s="29">
        <f t="shared" ref="BM70" si="706">IF(BM$28&gt;0,$E70/12,0)</f>
        <v>0</v>
      </c>
      <c r="BN70" s="28" t="e">
        <f t="shared" ref="BN70:BN72" si="707">BN$28*$B70</f>
        <v>#DIV/0!</v>
      </c>
      <c r="BO70" s="18"/>
      <c r="BP70" s="29">
        <f>IF(BP$28&gt;0,$E70/12,0)</f>
        <v>0</v>
      </c>
      <c r="BQ70" s="28" t="e">
        <f t="shared" ref="BQ70:BZ72" si="708">BQ$28*$B70</f>
        <v>#DIV/0!</v>
      </c>
      <c r="BR70" s="18"/>
      <c r="BS70" s="29">
        <f t="shared" ref="BS70" si="709">IF(BS$28&gt;0,$E70/12,0)</f>
        <v>0</v>
      </c>
      <c r="BT70" s="28" t="e">
        <f t="shared" si="708"/>
        <v>#DIV/0!</v>
      </c>
      <c r="BU70" s="18"/>
      <c r="BV70" s="29">
        <f t="shared" ref="BV70" si="710">IF(BV$28&gt;0,$E70/12,0)</f>
        <v>0</v>
      </c>
      <c r="BW70" s="28" t="e">
        <f t="shared" si="708"/>
        <v>#DIV/0!</v>
      </c>
      <c r="BX70" s="18"/>
      <c r="BY70" s="29">
        <f t="shared" ref="BY70" si="711">IF(BY$28&gt;0,$E70/12,0)</f>
        <v>0</v>
      </c>
      <c r="BZ70" s="28" t="e">
        <f t="shared" si="708"/>
        <v>#DIV/0!</v>
      </c>
      <c r="CA70" s="18"/>
      <c r="CB70" s="29">
        <f t="shared" ref="CB70" si="712">IF(CB$28&gt;0,$E70/12,0)</f>
        <v>0</v>
      </c>
    </row>
    <row r="71" spans="1:80" x14ac:dyDescent="0.25">
      <c r="A71" t="s">
        <v>46</v>
      </c>
      <c r="B71" s="21" t="e">
        <f>E71/$E$28</f>
        <v>#DIV/0!</v>
      </c>
      <c r="D71" s="69" t="s">
        <v>52</v>
      </c>
      <c r="E71" s="56">
        <f>'Trading Input Sheet'!D88</f>
        <v>0</v>
      </c>
      <c r="F71" s="28">
        <f>$E71/12</f>
        <v>0</v>
      </c>
      <c r="G71" s="18"/>
      <c r="H71" s="29">
        <f>F71</f>
        <v>0</v>
      </c>
      <c r="I71" s="28">
        <f t="shared" ref="I71:I73" si="713">$E71/12</f>
        <v>0</v>
      </c>
      <c r="J71" s="18"/>
      <c r="K71" s="29">
        <f t="shared" ref="K71" si="714">I71</f>
        <v>0</v>
      </c>
      <c r="L71" s="28">
        <f t="shared" ref="L71:L73" si="715">$E71/12</f>
        <v>0</v>
      </c>
      <c r="M71" s="18"/>
      <c r="N71" s="29">
        <f t="shared" ref="N71" si="716">L71</f>
        <v>0</v>
      </c>
      <c r="O71" s="28">
        <f t="shared" ref="O71:O73" si="717">$E71/12</f>
        <v>0</v>
      </c>
      <c r="P71" s="18"/>
      <c r="Q71" s="29">
        <f t="shared" ref="Q71" si="718">O71</f>
        <v>0</v>
      </c>
      <c r="R71" s="28">
        <f>IF(R$2=$A$2,$E71/12*(S$10/R$10),$E71/12)</f>
        <v>0</v>
      </c>
      <c r="S71" s="18"/>
      <c r="T71" s="29">
        <f t="shared" ref="T71" si="719">R71</f>
        <v>0</v>
      </c>
      <c r="U71" s="28">
        <f t="shared" ref="U71:U73" si="720">$E71/12</f>
        <v>0</v>
      </c>
      <c r="V71" s="18"/>
      <c r="W71" s="29">
        <f t="shared" ref="W71" si="721">U71</f>
        <v>0</v>
      </c>
      <c r="X71" s="28">
        <f t="shared" ref="X71:X73" si="722">$E71/12</f>
        <v>0</v>
      </c>
      <c r="Y71" s="18"/>
      <c r="Z71" s="29">
        <f t="shared" ref="Z71" si="723">X71</f>
        <v>0</v>
      </c>
      <c r="AA71" s="28">
        <f t="shared" ref="AA71:AA73" si="724">$E71/12</f>
        <v>0</v>
      </c>
      <c r="AB71" s="18"/>
      <c r="AC71" s="29">
        <f t="shared" ref="AC71" si="725">AA71</f>
        <v>0</v>
      </c>
      <c r="AD71" s="28">
        <f t="shared" ref="AD71:AD73" si="726">$E71/12</f>
        <v>0</v>
      </c>
      <c r="AE71" s="18"/>
      <c r="AF71" s="29">
        <f t="shared" ref="AF71" si="727">AD71</f>
        <v>0</v>
      </c>
      <c r="AG71" s="28">
        <f t="shared" ref="AG71:AG73" si="728">$E71/12</f>
        <v>0</v>
      </c>
      <c r="AH71" s="18"/>
      <c r="AI71" s="29">
        <f t="shared" ref="AI71" si="729">AG71</f>
        <v>0</v>
      </c>
      <c r="AJ71" s="28">
        <f t="shared" ref="AJ71:AJ73" si="730">$E71/12</f>
        <v>0</v>
      </c>
      <c r="AK71" s="18"/>
      <c r="AL71" s="29">
        <f t="shared" ref="AL71" si="731">AJ71</f>
        <v>0</v>
      </c>
      <c r="AM71" s="28">
        <f t="shared" ref="AM71:AP73" si="732">$E71/12</f>
        <v>0</v>
      </c>
      <c r="AN71" s="18"/>
      <c r="AO71" s="29">
        <f t="shared" ref="AO71" si="733">AM71</f>
        <v>0</v>
      </c>
      <c r="AP71" s="28">
        <f t="shared" si="732"/>
        <v>0</v>
      </c>
      <c r="AQ71" s="18"/>
      <c r="AR71" s="29">
        <f t="shared" ref="AR71" si="734">AP71</f>
        <v>0</v>
      </c>
      <c r="AS71" s="28">
        <f t="shared" ref="AS71:BK73" si="735">$E71/12</f>
        <v>0</v>
      </c>
      <c r="AT71" s="18"/>
      <c r="AU71" s="29">
        <f t="shared" ref="AU71" si="736">AS71</f>
        <v>0</v>
      </c>
      <c r="AV71" s="28">
        <f t="shared" si="735"/>
        <v>0</v>
      </c>
      <c r="AW71" s="18"/>
      <c r="AX71" s="29">
        <f t="shared" ref="AX71" si="737">AV71</f>
        <v>0</v>
      </c>
      <c r="AY71" s="28">
        <f t="shared" si="735"/>
        <v>0</v>
      </c>
      <c r="AZ71" s="18"/>
      <c r="BA71" s="29">
        <f t="shared" ref="BA71" si="738">AY71</f>
        <v>0</v>
      </c>
      <c r="BB71" s="28">
        <f t="shared" si="735"/>
        <v>0</v>
      </c>
      <c r="BC71" s="18"/>
      <c r="BD71" s="29">
        <f t="shared" ref="BD71" si="739">BB71</f>
        <v>0</v>
      </c>
      <c r="BE71" s="28">
        <f t="shared" si="735"/>
        <v>0</v>
      </c>
      <c r="BF71" s="18"/>
      <c r="BG71" s="29">
        <f t="shared" ref="BG71" si="740">BE71</f>
        <v>0</v>
      </c>
      <c r="BH71" s="28">
        <f t="shared" si="735"/>
        <v>0</v>
      </c>
      <c r="BI71" s="18"/>
      <c r="BJ71" s="29">
        <f t="shared" ref="BJ71" si="741">BH71</f>
        <v>0</v>
      </c>
      <c r="BK71" s="28">
        <f t="shared" si="735"/>
        <v>0</v>
      </c>
      <c r="BL71" s="18"/>
      <c r="BM71" s="29">
        <f t="shared" ref="BM71" si="742">BK71</f>
        <v>0</v>
      </c>
      <c r="BN71" s="28">
        <f t="shared" ref="BN71:BN73" si="743">$E71/12</f>
        <v>0</v>
      </c>
      <c r="BO71" s="18"/>
      <c r="BP71" s="29">
        <f t="shared" ref="BP71" si="744">BN71</f>
        <v>0</v>
      </c>
      <c r="BQ71" s="28">
        <f t="shared" ref="BQ71:BZ73" si="745">$E71/12</f>
        <v>0</v>
      </c>
      <c r="BR71" s="18"/>
      <c r="BS71" s="29">
        <f t="shared" ref="BS71" si="746">BQ71</f>
        <v>0</v>
      </c>
      <c r="BT71" s="28">
        <f t="shared" si="745"/>
        <v>0</v>
      </c>
      <c r="BU71" s="18"/>
      <c r="BV71" s="29">
        <f t="shared" ref="BV71" si="747">BT71</f>
        <v>0</v>
      </c>
      <c r="BW71" s="28">
        <f t="shared" si="745"/>
        <v>0</v>
      </c>
      <c r="BX71" s="18"/>
      <c r="BY71" s="29">
        <f t="shared" ref="BY71" si="748">BW71</f>
        <v>0</v>
      </c>
      <c r="BZ71" s="28">
        <f t="shared" si="745"/>
        <v>0</v>
      </c>
      <c r="CA71" s="18"/>
      <c r="CB71" s="29">
        <f t="shared" ref="CB71" si="749">BZ71</f>
        <v>0</v>
      </c>
    </row>
    <row r="72" spans="1:80" x14ac:dyDescent="0.25">
      <c r="B72" s="21" t="e">
        <f>E72/$E$28</f>
        <v>#DIV/0!</v>
      </c>
      <c r="C72" s="56"/>
      <c r="D72" s="69" t="s">
        <v>96</v>
      </c>
      <c r="E72" s="56">
        <f>'Trading Input Sheet'!D89</f>
        <v>0</v>
      </c>
      <c r="F72" s="28" t="e">
        <f>F$28*$B72</f>
        <v>#DIV/0!</v>
      </c>
      <c r="G72" s="18"/>
      <c r="H72" s="29">
        <f>IF(H$28&gt;0,$E72/12,0)</f>
        <v>0</v>
      </c>
      <c r="I72" s="28" t="e">
        <f t="shared" si="688"/>
        <v>#DIV/0!</v>
      </c>
      <c r="J72" s="18"/>
      <c r="K72" s="29">
        <f>IF(K$28&gt;0,$E72/12,0)</f>
        <v>0</v>
      </c>
      <c r="L72" s="28" t="e">
        <f t="shared" si="689"/>
        <v>#DIV/0!</v>
      </c>
      <c r="M72" s="18"/>
      <c r="N72" s="29">
        <f>IF(N$28&gt;0,$E72/12,0)</f>
        <v>0</v>
      </c>
      <c r="O72" s="28" t="e">
        <f t="shared" si="690"/>
        <v>#DIV/0!</v>
      </c>
      <c r="P72" s="18"/>
      <c r="Q72" s="29">
        <f>IF(Q$28&gt;0,$E72/12,0)</f>
        <v>0</v>
      </c>
      <c r="R72" s="28" t="e">
        <f>R$28*$B72</f>
        <v>#DIV/0!</v>
      </c>
      <c r="S72" s="18"/>
      <c r="T72" s="29">
        <f>IF(T$28&gt;0,$E72/12,0)</f>
        <v>0</v>
      </c>
      <c r="U72" s="28" t="e">
        <f t="shared" si="691"/>
        <v>#DIV/0!</v>
      </c>
      <c r="V72" s="18"/>
      <c r="W72" s="29">
        <f>IF(W$28&gt;0,$E72/12,0)</f>
        <v>0</v>
      </c>
      <c r="X72" s="28" t="e">
        <f t="shared" si="692"/>
        <v>#DIV/0!</v>
      </c>
      <c r="Y72" s="18"/>
      <c r="Z72" s="29">
        <f>IF(Z$28&gt;0,$E72/12,0)</f>
        <v>0</v>
      </c>
      <c r="AA72" s="28" t="e">
        <f t="shared" si="693"/>
        <v>#DIV/0!</v>
      </c>
      <c r="AB72" s="18"/>
      <c r="AC72" s="29">
        <f>IF(AC$28&gt;0,$E72/12,0)</f>
        <v>0</v>
      </c>
      <c r="AD72" s="28" t="e">
        <f t="shared" si="694"/>
        <v>#DIV/0!</v>
      </c>
      <c r="AE72" s="18"/>
      <c r="AF72" s="29">
        <f>IF(AF$28&gt;0,$E72/12,0)</f>
        <v>0</v>
      </c>
      <c r="AG72" s="28" t="e">
        <f t="shared" si="695"/>
        <v>#DIV/0!</v>
      </c>
      <c r="AH72" s="18"/>
      <c r="AI72" s="29">
        <f>IF(AI$28&gt;0,$E72/12,0)</f>
        <v>0</v>
      </c>
      <c r="AJ72" s="28" t="e">
        <f t="shared" si="696"/>
        <v>#DIV/0!</v>
      </c>
      <c r="AK72" s="18"/>
      <c r="AL72" s="29">
        <f>IF(AL$28&gt;0,$E72/12,0)</f>
        <v>0</v>
      </c>
      <c r="AM72" s="28" t="e">
        <f t="shared" si="697"/>
        <v>#DIV/0!</v>
      </c>
      <c r="AN72" s="18"/>
      <c r="AO72" s="29">
        <f>IF(AO$28&gt;0,$E72/12,0)</f>
        <v>0</v>
      </c>
      <c r="AP72" s="28" t="e">
        <f t="shared" si="698"/>
        <v>#DIV/0!</v>
      </c>
      <c r="AQ72" s="18"/>
      <c r="AR72" s="29">
        <f>IF(AR$28&gt;0,$E72/12,0)</f>
        <v>0</v>
      </c>
      <c r="AS72" s="28" t="e">
        <f t="shared" si="699"/>
        <v>#DIV/0!</v>
      </c>
      <c r="AT72" s="18"/>
      <c r="AU72" s="29">
        <f t="shared" ref="AU72" si="750">IF(AU$28&gt;0,$E72/12,0)</f>
        <v>0</v>
      </c>
      <c r="AV72" s="28" t="e">
        <f t="shared" si="699"/>
        <v>#DIV/0!</v>
      </c>
      <c r="AW72" s="18"/>
      <c r="AX72" s="29">
        <f t="shared" ref="AX72" si="751">IF(AX$28&gt;0,$E72/12,0)</f>
        <v>0</v>
      </c>
      <c r="AY72" s="28" t="e">
        <f t="shared" si="699"/>
        <v>#DIV/0!</v>
      </c>
      <c r="AZ72" s="18"/>
      <c r="BA72" s="29">
        <f t="shared" ref="BA72" si="752">IF(BA$28&gt;0,$E72/12,0)</f>
        <v>0</v>
      </c>
      <c r="BB72" s="28" t="e">
        <f t="shared" si="699"/>
        <v>#DIV/0!</v>
      </c>
      <c r="BC72" s="18"/>
      <c r="BD72" s="29">
        <f t="shared" ref="BD72" si="753">IF(BD$28&gt;0,$E72/12,0)</f>
        <v>0</v>
      </c>
      <c r="BE72" s="28" t="e">
        <f t="shared" si="699"/>
        <v>#DIV/0!</v>
      </c>
      <c r="BF72" s="18"/>
      <c r="BG72" s="29">
        <f t="shared" ref="BG72" si="754">IF(BG$28&gt;0,$E72/12,0)</f>
        <v>0</v>
      </c>
      <c r="BH72" s="28" t="e">
        <f t="shared" si="699"/>
        <v>#DIV/0!</v>
      </c>
      <c r="BI72" s="18"/>
      <c r="BJ72" s="29">
        <f t="shared" ref="BJ72" si="755">IF(BJ$28&gt;0,$E72/12,0)</f>
        <v>0</v>
      </c>
      <c r="BK72" s="28" t="e">
        <f t="shared" si="699"/>
        <v>#DIV/0!</v>
      </c>
      <c r="BL72" s="18"/>
      <c r="BM72" s="29">
        <f t="shared" ref="BM72" si="756">IF(BM$28&gt;0,$E72/12,0)</f>
        <v>0</v>
      </c>
      <c r="BN72" s="28" t="e">
        <f t="shared" si="707"/>
        <v>#DIV/0!</v>
      </c>
      <c r="BO72" s="18"/>
      <c r="BP72" s="29">
        <f>IF(BP$28&gt;0,$E72/12,0)</f>
        <v>0</v>
      </c>
      <c r="BQ72" s="28" t="e">
        <f t="shared" si="708"/>
        <v>#DIV/0!</v>
      </c>
      <c r="BR72" s="18"/>
      <c r="BS72" s="29">
        <f t="shared" ref="BS72" si="757">IF(BS$28&gt;0,$E72/12,0)</f>
        <v>0</v>
      </c>
      <c r="BT72" s="28" t="e">
        <f t="shared" si="708"/>
        <v>#DIV/0!</v>
      </c>
      <c r="BU72" s="18"/>
      <c r="BV72" s="29">
        <f t="shared" ref="BV72" si="758">IF(BV$28&gt;0,$E72/12,0)</f>
        <v>0</v>
      </c>
      <c r="BW72" s="28" t="e">
        <f t="shared" si="708"/>
        <v>#DIV/0!</v>
      </c>
      <c r="BX72" s="18"/>
      <c r="BY72" s="29">
        <f t="shared" ref="BY72" si="759">IF(BY$28&gt;0,$E72/12,0)</f>
        <v>0</v>
      </c>
      <c r="BZ72" s="28" t="e">
        <f t="shared" si="708"/>
        <v>#DIV/0!</v>
      </c>
      <c r="CA72" s="18"/>
      <c r="CB72" s="29">
        <f t="shared" ref="CB72" si="760">IF(CB$28&gt;0,$E72/12,0)</f>
        <v>0</v>
      </c>
    </row>
    <row r="73" spans="1:80" x14ac:dyDescent="0.25">
      <c r="A73" t="s">
        <v>45</v>
      </c>
      <c r="B73" s="21" t="e">
        <f>E73/$E$28</f>
        <v>#DIV/0!</v>
      </c>
      <c r="C73" s="21"/>
      <c r="D73" s="69" t="s">
        <v>97</v>
      </c>
      <c r="E73" s="56">
        <f>'Trading Input Sheet'!D90</f>
        <v>0</v>
      </c>
      <c r="F73" s="28">
        <f>$E73/12</f>
        <v>0</v>
      </c>
      <c r="G73" s="18"/>
      <c r="H73" s="29">
        <f>F73</f>
        <v>0</v>
      </c>
      <c r="I73" s="28">
        <f t="shared" si="713"/>
        <v>0</v>
      </c>
      <c r="J73" s="18"/>
      <c r="K73" s="29">
        <f t="shared" ref="K73" si="761">I73</f>
        <v>0</v>
      </c>
      <c r="L73" s="28">
        <f t="shared" si="715"/>
        <v>0</v>
      </c>
      <c r="M73" s="18"/>
      <c r="N73" s="29">
        <f t="shared" ref="N73" si="762">L73</f>
        <v>0</v>
      </c>
      <c r="O73" s="28">
        <f t="shared" si="717"/>
        <v>0</v>
      </c>
      <c r="P73" s="18"/>
      <c r="Q73" s="29">
        <f t="shared" ref="Q73" si="763">O73</f>
        <v>0</v>
      </c>
      <c r="R73" s="28">
        <f>IF(R$2=$A$2,$E73/12*(S$10/R$10),$E73/12)</f>
        <v>0</v>
      </c>
      <c r="S73" s="18"/>
      <c r="T73" s="29">
        <f t="shared" ref="T73" si="764">R73</f>
        <v>0</v>
      </c>
      <c r="U73" s="28">
        <f t="shared" si="720"/>
        <v>0</v>
      </c>
      <c r="V73" s="18"/>
      <c r="W73" s="29">
        <f t="shared" ref="W73" si="765">U73</f>
        <v>0</v>
      </c>
      <c r="X73" s="28">
        <f t="shared" si="722"/>
        <v>0</v>
      </c>
      <c r="Y73" s="18"/>
      <c r="Z73" s="29">
        <f t="shared" ref="Z73" si="766">X73</f>
        <v>0</v>
      </c>
      <c r="AA73" s="28">
        <f t="shared" si="724"/>
        <v>0</v>
      </c>
      <c r="AB73" s="18"/>
      <c r="AC73" s="29">
        <f t="shared" ref="AC73" si="767">AA73</f>
        <v>0</v>
      </c>
      <c r="AD73" s="28">
        <f t="shared" si="726"/>
        <v>0</v>
      </c>
      <c r="AE73" s="18"/>
      <c r="AF73" s="29">
        <f t="shared" ref="AF73" si="768">AD73</f>
        <v>0</v>
      </c>
      <c r="AG73" s="28">
        <f t="shared" si="728"/>
        <v>0</v>
      </c>
      <c r="AH73" s="18"/>
      <c r="AI73" s="29">
        <f t="shared" ref="AI73" si="769">AG73</f>
        <v>0</v>
      </c>
      <c r="AJ73" s="28">
        <f t="shared" si="730"/>
        <v>0</v>
      </c>
      <c r="AK73" s="18"/>
      <c r="AL73" s="29">
        <f t="shared" ref="AL73" si="770">AJ73</f>
        <v>0</v>
      </c>
      <c r="AM73" s="28">
        <f t="shared" si="732"/>
        <v>0</v>
      </c>
      <c r="AN73" s="18"/>
      <c r="AO73" s="29">
        <f t="shared" ref="AO73" si="771">AM73</f>
        <v>0</v>
      </c>
      <c r="AP73" s="28">
        <f t="shared" si="732"/>
        <v>0</v>
      </c>
      <c r="AQ73" s="18"/>
      <c r="AR73" s="29">
        <f t="shared" ref="AR73" si="772">AP73</f>
        <v>0</v>
      </c>
      <c r="AS73" s="28">
        <f t="shared" si="735"/>
        <v>0</v>
      </c>
      <c r="AT73" s="18"/>
      <c r="AU73" s="29">
        <f t="shared" ref="AU73" si="773">AS73</f>
        <v>0</v>
      </c>
      <c r="AV73" s="28">
        <f t="shared" si="735"/>
        <v>0</v>
      </c>
      <c r="AW73" s="18"/>
      <c r="AX73" s="29">
        <f t="shared" ref="AX73" si="774">AV73</f>
        <v>0</v>
      </c>
      <c r="AY73" s="28">
        <f t="shared" si="735"/>
        <v>0</v>
      </c>
      <c r="AZ73" s="18"/>
      <c r="BA73" s="29">
        <f t="shared" ref="BA73" si="775">AY73</f>
        <v>0</v>
      </c>
      <c r="BB73" s="28">
        <f t="shared" si="735"/>
        <v>0</v>
      </c>
      <c r="BC73" s="18"/>
      <c r="BD73" s="29">
        <f t="shared" ref="BD73" si="776">BB73</f>
        <v>0</v>
      </c>
      <c r="BE73" s="28">
        <f t="shared" si="735"/>
        <v>0</v>
      </c>
      <c r="BF73" s="18"/>
      <c r="BG73" s="29">
        <f t="shared" ref="BG73" si="777">BE73</f>
        <v>0</v>
      </c>
      <c r="BH73" s="28">
        <f t="shared" si="735"/>
        <v>0</v>
      </c>
      <c r="BI73" s="18"/>
      <c r="BJ73" s="29">
        <f t="shared" ref="BJ73" si="778">BH73</f>
        <v>0</v>
      </c>
      <c r="BK73" s="28">
        <f t="shared" si="735"/>
        <v>0</v>
      </c>
      <c r="BL73" s="18"/>
      <c r="BM73" s="29">
        <f t="shared" ref="BM73" si="779">BK73</f>
        <v>0</v>
      </c>
      <c r="BN73" s="28">
        <f t="shared" si="743"/>
        <v>0</v>
      </c>
      <c r="BO73" s="18"/>
      <c r="BP73" s="29">
        <f t="shared" ref="BP73" si="780">BN73</f>
        <v>0</v>
      </c>
      <c r="BQ73" s="28">
        <f t="shared" si="745"/>
        <v>0</v>
      </c>
      <c r="BR73" s="18"/>
      <c r="BS73" s="29">
        <f t="shared" ref="BS73" si="781">BQ73</f>
        <v>0</v>
      </c>
      <c r="BT73" s="28">
        <f t="shared" si="745"/>
        <v>0</v>
      </c>
      <c r="BU73" s="18"/>
      <c r="BV73" s="29">
        <f t="shared" ref="BV73" si="782">BT73</f>
        <v>0</v>
      </c>
      <c r="BW73" s="28">
        <f t="shared" si="745"/>
        <v>0</v>
      </c>
      <c r="BX73" s="18"/>
      <c r="BY73" s="29">
        <f t="shared" ref="BY73" si="783">BW73</f>
        <v>0</v>
      </c>
      <c r="BZ73" s="28">
        <f t="shared" si="745"/>
        <v>0</v>
      </c>
      <c r="CA73" s="18"/>
      <c r="CB73" s="29">
        <f t="shared" ref="CB73" si="784">BZ73</f>
        <v>0</v>
      </c>
    </row>
    <row r="74" spans="1:80" x14ac:dyDescent="0.25">
      <c r="C74" s="42" t="e">
        <f>SUMIFS(74:74,$18:$18,"Normalised")</f>
        <v>#DIV/0!</v>
      </c>
      <c r="D74" s="62" t="s">
        <v>21</v>
      </c>
      <c r="E74" s="72">
        <f>SUM(E75:E78)</f>
        <v>0</v>
      </c>
      <c r="F74" s="38" t="e">
        <f t="shared" ref="F74" si="785">SUM(F75:F78)</f>
        <v>#DIV/0!</v>
      </c>
      <c r="G74" s="19">
        <f t="shared" ref="G74" si="786">SUM(G75:G78)</f>
        <v>0</v>
      </c>
      <c r="H74" s="39">
        <f t="shared" ref="H74" si="787">SUM(H75:H78)</f>
        <v>0</v>
      </c>
      <c r="I74" s="38" t="e">
        <f t="shared" ref="I74" si="788">SUM(I75:I78)</f>
        <v>#DIV/0!</v>
      </c>
      <c r="J74" s="19">
        <f t="shared" ref="J74" si="789">SUM(J75:J78)</f>
        <v>0</v>
      </c>
      <c r="K74" s="39">
        <f t="shared" ref="K74" si="790">SUM(K75:K78)</f>
        <v>0</v>
      </c>
      <c r="L74" s="38" t="e">
        <f t="shared" ref="L74" si="791">SUM(L75:L78)</f>
        <v>#DIV/0!</v>
      </c>
      <c r="M74" s="19">
        <f t="shared" ref="M74" si="792">SUM(M75:M78)</f>
        <v>0</v>
      </c>
      <c r="N74" s="39">
        <f t="shared" ref="N74" si="793">SUM(N75:N78)</f>
        <v>0</v>
      </c>
      <c r="O74" s="38" t="e">
        <f t="shared" ref="O74" si="794">SUM(O75:O78)</f>
        <v>#DIV/0!</v>
      </c>
      <c r="P74" s="19">
        <f t="shared" ref="P74" si="795">SUM(P75:P78)</f>
        <v>0</v>
      </c>
      <c r="Q74" s="39">
        <f t="shared" ref="Q74" si="796">SUM(Q75:Q78)</f>
        <v>0</v>
      </c>
      <c r="R74" s="38" t="e">
        <f t="shared" ref="R74" si="797">SUM(R75:R78)</f>
        <v>#DIV/0!</v>
      </c>
      <c r="S74" s="19">
        <f t="shared" ref="S74" si="798">SUM(S75:S78)</f>
        <v>0</v>
      </c>
      <c r="T74" s="39">
        <f t="shared" ref="T74" si="799">SUM(T75:T78)</f>
        <v>0</v>
      </c>
      <c r="U74" s="38" t="e">
        <f t="shared" ref="U74" si="800">SUM(U75:U78)</f>
        <v>#DIV/0!</v>
      </c>
      <c r="V74" s="19">
        <f t="shared" ref="V74" si="801">SUM(V75:V78)</f>
        <v>0</v>
      </c>
      <c r="W74" s="39">
        <f t="shared" ref="W74" si="802">SUM(W75:W78)</f>
        <v>0</v>
      </c>
      <c r="X74" s="38" t="e">
        <f t="shared" ref="X74" si="803">SUM(X75:X78)</f>
        <v>#DIV/0!</v>
      </c>
      <c r="Y74" s="19">
        <f t="shared" ref="Y74" si="804">SUM(Y75:Y78)</f>
        <v>0</v>
      </c>
      <c r="Z74" s="39">
        <f t="shared" ref="Z74" si="805">SUM(Z75:Z78)</f>
        <v>0</v>
      </c>
      <c r="AA74" s="38" t="e">
        <f t="shared" ref="AA74" si="806">SUM(AA75:AA78)</f>
        <v>#DIV/0!</v>
      </c>
      <c r="AB74" s="19">
        <f t="shared" ref="AB74" si="807">SUM(AB75:AB78)</f>
        <v>0</v>
      </c>
      <c r="AC74" s="39">
        <f t="shared" ref="AC74" si="808">SUM(AC75:AC78)</f>
        <v>0</v>
      </c>
      <c r="AD74" s="38" t="e">
        <f t="shared" ref="AD74" si="809">SUM(AD75:AD78)</f>
        <v>#DIV/0!</v>
      </c>
      <c r="AE74" s="19">
        <f t="shared" ref="AE74" si="810">SUM(AE75:AE78)</f>
        <v>0</v>
      </c>
      <c r="AF74" s="39">
        <f t="shared" ref="AF74" si="811">SUM(AF75:AF78)</f>
        <v>0</v>
      </c>
      <c r="AG74" s="38" t="e">
        <f t="shared" ref="AG74" si="812">SUM(AG75:AG78)</f>
        <v>#DIV/0!</v>
      </c>
      <c r="AH74" s="19">
        <f t="shared" ref="AH74" si="813">SUM(AH75:AH78)</f>
        <v>0</v>
      </c>
      <c r="AI74" s="39">
        <f t="shared" ref="AI74" si="814">SUM(AI75:AI78)</f>
        <v>0</v>
      </c>
      <c r="AJ74" s="38" t="e">
        <f t="shared" ref="AJ74" si="815">SUM(AJ75:AJ78)</f>
        <v>#DIV/0!</v>
      </c>
      <c r="AK74" s="19">
        <f t="shared" ref="AK74" si="816">SUM(AK75:AK78)</f>
        <v>0</v>
      </c>
      <c r="AL74" s="39">
        <f t="shared" ref="AL74" si="817">SUM(AL75:AL78)</f>
        <v>0</v>
      </c>
      <c r="AM74" s="38" t="e">
        <f t="shared" ref="AM74" si="818">SUM(AM75:AM78)</f>
        <v>#DIV/0!</v>
      </c>
      <c r="AN74" s="19">
        <f t="shared" ref="AN74" si="819">SUM(AN75:AN78)</f>
        <v>0</v>
      </c>
      <c r="AO74" s="39">
        <f t="shared" ref="AO74" si="820">SUM(AO75:AO78)</f>
        <v>0</v>
      </c>
      <c r="AP74" s="38" t="e">
        <f t="shared" ref="AP74" si="821">SUM(AP75:AP78)</f>
        <v>#DIV/0!</v>
      </c>
      <c r="AQ74" s="19">
        <f t="shared" ref="AQ74" si="822">SUM(AQ75:AQ78)</f>
        <v>0</v>
      </c>
      <c r="AR74" s="39">
        <f t="shared" ref="AR74:BL74" si="823">SUM(AR75:AR78)</f>
        <v>0</v>
      </c>
      <c r="AS74" s="38" t="e">
        <f t="shared" si="823"/>
        <v>#DIV/0!</v>
      </c>
      <c r="AT74" s="19">
        <f t="shared" si="823"/>
        <v>0</v>
      </c>
      <c r="AU74" s="39">
        <f t="shared" ref="AU74" si="824">SUM(AU75:AU78)</f>
        <v>0</v>
      </c>
      <c r="AV74" s="38" t="e">
        <f t="shared" si="823"/>
        <v>#DIV/0!</v>
      </c>
      <c r="AW74" s="19">
        <f t="shared" si="823"/>
        <v>0</v>
      </c>
      <c r="AX74" s="39">
        <f t="shared" ref="AX74" si="825">SUM(AX75:AX78)</f>
        <v>0</v>
      </c>
      <c r="AY74" s="38" t="e">
        <f t="shared" si="823"/>
        <v>#DIV/0!</v>
      </c>
      <c r="AZ74" s="19">
        <f t="shared" si="823"/>
        <v>0</v>
      </c>
      <c r="BA74" s="39">
        <f t="shared" ref="BA74" si="826">SUM(BA75:BA78)</f>
        <v>0</v>
      </c>
      <c r="BB74" s="38" t="e">
        <f t="shared" si="823"/>
        <v>#DIV/0!</v>
      </c>
      <c r="BC74" s="19">
        <f t="shared" si="823"/>
        <v>0</v>
      </c>
      <c r="BD74" s="39">
        <f t="shared" ref="BD74" si="827">SUM(BD75:BD78)</f>
        <v>0</v>
      </c>
      <c r="BE74" s="38" t="e">
        <f t="shared" si="823"/>
        <v>#DIV/0!</v>
      </c>
      <c r="BF74" s="19">
        <f t="shared" si="823"/>
        <v>0</v>
      </c>
      <c r="BG74" s="39">
        <f t="shared" ref="BG74" si="828">SUM(BG75:BG78)</f>
        <v>0</v>
      </c>
      <c r="BH74" s="38" t="e">
        <f t="shared" si="823"/>
        <v>#DIV/0!</v>
      </c>
      <c r="BI74" s="19">
        <f t="shared" si="823"/>
        <v>0</v>
      </c>
      <c r="BJ74" s="39">
        <f t="shared" ref="BJ74" si="829">SUM(BJ75:BJ78)</f>
        <v>0</v>
      </c>
      <c r="BK74" s="38" t="e">
        <f t="shared" si="823"/>
        <v>#DIV/0!</v>
      </c>
      <c r="BL74" s="19">
        <f t="shared" si="823"/>
        <v>0</v>
      </c>
      <c r="BM74" s="39">
        <f t="shared" ref="BM74:CB74" si="830">SUM(BM75:BM78)</f>
        <v>0</v>
      </c>
      <c r="BN74" s="38" t="e">
        <f t="shared" si="830"/>
        <v>#DIV/0!</v>
      </c>
      <c r="BO74" s="19">
        <f t="shared" si="830"/>
        <v>0</v>
      </c>
      <c r="BP74" s="39">
        <f t="shared" si="830"/>
        <v>0</v>
      </c>
      <c r="BQ74" s="38" t="e">
        <f t="shared" si="830"/>
        <v>#DIV/0!</v>
      </c>
      <c r="BR74" s="19">
        <f t="shared" si="830"/>
        <v>0</v>
      </c>
      <c r="BS74" s="39">
        <f t="shared" si="830"/>
        <v>0</v>
      </c>
      <c r="BT74" s="38" t="e">
        <f t="shared" si="830"/>
        <v>#DIV/0!</v>
      </c>
      <c r="BU74" s="19">
        <f t="shared" si="830"/>
        <v>0</v>
      </c>
      <c r="BV74" s="39">
        <f t="shared" si="830"/>
        <v>0</v>
      </c>
      <c r="BW74" s="38" t="e">
        <f t="shared" si="830"/>
        <v>#DIV/0!</v>
      </c>
      <c r="BX74" s="19">
        <f t="shared" si="830"/>
        <v>0</v>
      </c>
      <c r="BY74" s="39">
        <f t="shared" si="830"/>
        <v>0</v>
      </c>
      <c r="BZ74" s="38" t="e">
        <f t="shared" si="830"/>
        <v>#DIV/0!</v>
      </c>
      <c r="CA74" s="19">
        <f t="shared" si="830"/>
        <v>0</v>
      </c>
      <c r="CB74" s="39">
        <f t="shared" si="830"/>
        <v>0</v>
      </c>
    </row>
    <row r="75" spans="1:80" x14ac:dyDescent="0.25">
      <c r="A75" t="s">
        <v>45</v>
      </c>
      <c r="B75" s="21" t="e">
        <f>E75/$E$28</f>
        <v>#DIV/0!</v>
      </c>
      <c r="C75" s="20"/>
      <c r="D75" s="69" t="s">
        <v>53</v>
      </c>
      <c r="E75" s="56">
        <f>'Trading Input Sheet'!D92</f>
        <v>0</v>
      </c>
      <c r="F75" s="28" t="e">
        <f>F$28*$B75</f>
        <v>#DIV/0!</v>
      </c>
      <c r="G75" s="18"/>
      <c r="H75" s="29">
        <f>IF(H$28&gt;0,$E75/12,0)</f>
        <v>0</v>
      </c>
      <c r="I75" s="28" t="e">
        <f t="shared" ref="I75" si="831">I$28*$B75</f>
        <v>#DIV/0!</v>
      </c>
      <c r="J75" s="18"/>
      <c r="K75" s="29">
        <f>IF(K$28&gt;0,$E75/12,0)</f>
        <v>0</v>
      </c>
      <c r="L75" s="28" t="e">
        <f t="shared" ref="L75" si="832">L$28*$B75</f>
        <v>#DIV/0!</v>
      </c>
      <c r="M75" s="18"/>
      <c r="N75" s="29">
        <f>IF(N$28&gt;0,$E75/12,0)</f>
        <v>0</v>
      </c>
      <c r="O75" s="28" t="e">
        <f t="shared" ref="O75" si="833">O$28*$B75</f>
        <v>#DIV/0!</v>
      </c>
      <c r="P75" s="18"/>
      <c r="Q75" s="29">
        <f>IF(Q$28&gt;0,$E75/12,0)</f>
        <v>0</v>
      </c>
      <c r="R75" s="28" t="e">
        <f>R$28*$B75</f>
        <v>#DIV/0!</v>
      </c>
      <c r="S75" s="18"/>
      <c r="T75" s="29">
        <f>IF(T$28&gt;0,$E75/12,0)</f>
        <v>0</v>
      </c>
      <c r="U75" s="28" t="e">
        <f t="shared" ref="U75" si="834">U$28*$B75</f>
        <v>#DIV/0!</v>
      </c>
      <c r="V75" s="18"/>
      <c r="W75" s="29">
        <f>IF(W$28&gt;0,$E75/12,0)</f>
        <v>0</v>
      </c>
      <c r="X75" s="28" t="e">
        <f t="shared" ref="X75" si="835">X$28*$B75</f>
        <v>#DIV/0!</v>
      </c>
      <c r="Y75" s="18"/>
      <c r="Z75" s="29">
        <f>IF(Z$28&gt;0,$E75/12,0)</f>
        <v>0</v>
      </c>
      <c r="AA75" s="28" t="e">
        <f t="shared" ref="AA75" si="836">AA$28*$B75</f>
        <v>#DIV/0!</v>
      </c>
      <c r="AB75" s="18"/>
      <c r="AC75" s="29">
        <f>IF(AC$28&gt;0,$E75/12,0)</f>
        <v>0</v>
      </c>
      <c r="AD75" s="28" t="e">
        <f t="shared" ref="AD75" si="837">AD$28*$B75</f>
        <v>#DIV/0!</v>
      </c>
      <c r="AE75" s="18"/>
      <c r="AF75" s="29">
        <f>IF(AF$28&gt;0,$E75/12,0)</f>
        <v>0</v>
      </c>
      <c r="AG75" s="28" t="e">
        <f t="shared" ref="AG75" si="838">AG$28*$B75</f>
        <v>#DIV/0!</v>
      </c>
      <c r="AH75" s="18"/>
      <c r="AI75" s="29">
        <f>IF(AI$28&gt;0,$E75/12,0)</f>
        <v>0</v>
      </c>
      <c r="AJ75" s="28" t="e">
        <f t="shared" ref="AJ75" si="839">AJ$28*$B75</f>
        <v>#DIV/0!</v>
      </c>
      <c r="AK75" s="18"/>
      <c r="AL75" s="29">
        <f>IF(AL$28&gt;0,$E75/12,0)</f>
        <v>0</v>
      </c>
      <c r="AM75" s="28" t="e">
        <f t="shared" ref="AM75" si="840">AM$28*$B75</f>
        <v>#DIV/0!</v>
      </c>
      <c r="AN75" s="18"/>
      <c r="AO75" s="29">
        <f>IF(AO$28&gt;0,$E75/12,0)</f>
        <v>0</v>
      </c>
      <c r="AP75" s="28" t="e">
        <f t="shared" ref="AP75" si="841">AP$28*$B75</f>
        <v>#DIV/0!</v>
      </c>
      <c r="AQ75" s="18"/>
      <c r="AR75" s="29">
        <f>IF(AR$28&gt;0,$E75/12,0)</f>
        <v>0</v>
      </c>
      <c r="AS75" s="28" t="e">
        <f t="shared" ref="AS75:BK75" si="842">AS$28*$B75</f>
        <v>#DIV/0!</v>
      </c>
      <c r="AT75" s="18"/>
      <c r="AU75" s="29">
        <f t="shared" ref="AU75" si="843">IF(AU$28&gt;0,$E75/12,0)</f>
        <v>0</v>
      </c>
      <c r="AV75" s="28" t="e">
        <f t="shared" si="842"/>
        <v>#DIV/0!</v>
      </c>
      <c r="AW75" s="18"/>
      <c r="AX75" s="29">
        <f t="shared" ref="AX75" si="844">IF(AX$28&gt;0,$E75/12,0)</f>
        <v>0</v>
      </c>
      <c r="AY75" s="28" t="e">
        <f t="shared" si="842"/>
        <v>#DIV/0!</v>
      </c>
      <c r="AZ75" s="18"/>
      <c r="BA75" s="29">
        <f t="shared" ref="BA75" si="845">IF(BA$28&gt;0,$E75/12,0)</f>
        <v>0</v>
      </c>
      <c r="BB75" s="28" t="e">
        <f t="shared" si="842"/>
        <v>#DIV/0!</v>
      </c>
      <c r="BC75" s="18"/>
      <c r="BD75" s="29">
        <f t="shared" ref="BD75" si="846">IF(BD$28&gt;0,$E75/12,0)</f>
        <v>0</v>
      </c>
      <c r="BE75" s="28" t="e">
        <f t="shared" si="842"/>
        <v>#DIV/0!</v>
      </c>
      <c r="BF75" s="18"/>
      <c r="BG75" s="29">
        <f t="shared" ref="BG75" si="847">IF(BG$28&gt;0,$E75/12,0)</f>
        <v>0</v>
      </c>
      <c r="BH75" s="28" t="e">
        <f t="shared" si="842"/>
        <v>#DIV/0!</v>
      </c>
      <c r="BI75" s="18"/>
      <c r="BJ75" s="29">
        <f t="shared" ref="BJ75" si="848">IF(BJ$28&gt;0,$E75/12,0)</f>
        <v>0</v>
      </c>
      <c r="BK75" s="28" t="e">
        <f t="shared" si="842"/>
        <v>#DIV/0!</v>
      </c>
      <c r="BL75" s="18"/>
      <c r="BM75" s="29">
        <f t="shared" ref="BM75" si="849">IF(BM$28&gt;0,$E75/12,0)</f>
        <v>0</v>
      </c>
      <c r="BN75" s="28" t="e">
        <f t="shared" ref="BN75" si="850">BN$28*$B75</f>
        <v>#DIV/0!</v>
      </c>
      <c r="BO75" s="18"/>
      <c r="BP75" s="29">
        <f>IF(BP$28&gt;0,$E75/12,0)</f>
        <v>0</v>
      </c>
      <c r="BQ75" s="28" t="e">
        <f t="shared" ref="BQ75:BZ75" si="851">BQ$28*$B75</f>
        <v>#DIV/0!</v>
      </c>
      <c r="BR75" s="18"/>
      <c r="BS75" s="29">
        <f t="shared" ref="BS75" si="852">IF(BS$28&gt;0,$E75/12,0)</f>
        <v>0</v>
      </c>
      <c r="BT75" s="28" t="e">
        <f t="shared" si="851"/>
        <v>#DIV/0!</v>
      </c>
      <c r="BU75" s="18"/>
      <c r="BV75" s="29">
        <f t="shared" ref="BV75" si="853">IF(BV$28&gt;0,$E75/12,0)</f>
        <v>0</v>
      </c>
      <c r="BW75" s="28" t="e">
        <f t="shared" si="851"/>
        <v>#DIV/0!</v>
      </c>
      <c r="BX75" s="18"/>
      <c r="BY75" s="29">
        <f t="shared" ref="BY75" si="854">IF(BY$28&gt;0,$E75/12,0)</f>
        <v>0</v>
      </c>
      <c r="BZ75" s="28" t="e">
        <f t="shared" si="851"/>
        <v>#DIV/0!</v>
      </c>
      <c r="CA75" s="18"/>
      <c r="CB75" s="29">
        <f t="shared" ref="CB75" si="855">IF(CB$28&gt;0,$E75/12,0)</f>
        <v>0</v>
      </c>
    </row>
    <row r="76" spans="1:80" x14ac:dyDescent="0.25">
      <c r="A76" t="s">
        <v>46</v>
      </c>
      <c r="B76" s="21" t="e">
        <f>E76/$E$28</f>
        <v>#DIV/0!</v>
      </c>
      <c r="D76" s="69" t="s">
        <v>54</v>
      </c>
      <c r="E76" s="56">
        <f>'Trading Input Sheet'!D93</f>
        <v>0</v>
      </c>
      <c r="F76" s="28">
        <f>$E76/12</f>
        <v>0</v>
      </c>
      <c r="G76" s="18"/>
      <c r="H76" s="29">
        <f>F76/2</f>
        <v>0</v>
      </c>
      <c r="I76" s="28">
        <f t="shared" ref="I76" si="856">$E76/12</f>
        <v>0</v>
      </c>
      <c r="J76" s="18"/>
      <c r="K76" s="29">
        <f t="shared" ref="K76" si="857">I76</f>
        <v>0</v>
      </c>
      <c r="L76" s="28">
        <f t="shared" ref="L76" si="858">$E76/12</f>
        <v>0</v>
      </c>
      <c r="M76" s="18"/>
      <c r="N76" s="29">
        <f t="shared" ref="N76" si="859">L76</f>
        <v>0</v>
      </c>
      <c r="O76" s="28">
        <f t="shared" ref="O76" si="860">$E76/12</f>
        <v>0</v>
      </c>
      <c r="P76" s="18"/>
      <c r="Q76" s="29">
        <f t="shared" ref="Q76" si="861">O76</f>
        <v>0</v>
      </c>
      <c r="R76" s="28">
        <f>IF(R$2=$A$2,$E76/12*(S$10/R$10),$E76/12)</f>
        <v>0</v>
      </c>
      <c r="S76" s="18"/>
      <c r="T76" s="29">
        <f t="shared" ref="T76" si="862">R76</f>
        <v>0</v>
      </c>
      <c r="U76" s="28">
        <f t="shared" ref="U76" si="863">$E76/12</f>
        <v>0</v>
      </c>
      <c r="V76" s="18"/>
      <c r="W76" s="29">
        <f t="shared" ref="W76" si="864">U76</f>
        <v>0</v>
      </c>
      <c r="X76" s="28">
        <f t="shared" ref="X76" si="865">$E76/12</f>
        <v>0</v>
      </c>
      <c r="Y76" s="18"/>
      <c r="Z76" s="29">
        <f t="shared" ref="Z76" si="866">X76</f>
        <v>0</v>
      </c>
      <c r="AA76" s="28">
        <f t="shared" ref="AA76" si="867">$E76/12</f>
        <v>0</v>
      </c>
      <c r="AB76" s="18"/>
      <c r="AC76" s="29">
        <f t="shared" ref="AC76" si="868">AA76</f>
        <v>0</v>
      </c>
      <c r="AD76" s="28">
        <f t="shared" ref="AD76" si="869">$E76/12</f>
        <v>0</v>
      </c>
      <c r="AE76" s="18"/>
      <c r="AF76" s="29">
        <f t="shared" ref="AF76" si="870">AD76</f>
        <v>0</v>
      </c>
      <c r="AG76" s="28">
        <f t="shared" ref="AG76" si="871">$E76/12</f>
        <v>0</v>
      </c>
      <c r="AH76" s="18"/>
      <c r="AI76" s="29">
        <f t="shared" ref="AI76" si="872">AG76</f>
        <v>0</v>
      </c>
      <c r="AJ76" s="28">
        <f t="shared" ref="AJ76" si="873">$E76/12</f>
        <v>0</v>
      </c>
      <c r="AK76" s="18"/>
      <c r="AL76" s="29">
        <f t="shared" ref="AL76" si="874">AJ76</f>
        <v>0</v>
      </c>
      <c r="AM76" s="28">
        <f t="shared" ref="AM76:AP76" si="875">$E76/12</f>
        <v>0</v>
      </c>
      <c r="AN76" s="18"/>
      <c r="AO76" s="29">
        <f t="shared" ref="AO76" si="876">AM76</f>
        <v>0</v>
      </c>
      <c r="AP76" s="28">
        <f t="shared" si="875"/>
        <v>0</v>
      </c>
      <c r="AQ76" s="18"/>
      <c r="AR76" s="29">
        <f t="shared" ref="AR76" si="877">AP76</f>
        <v>0</v>
      </c>
      <c r="AS76" s="28">
        <f t="shared" ref="AS76:BK76" si="878">$E76/12</f>
        <v>0</v>
      </c>
      <c r="AT76" s="18"/>
      <c r="AU76" s="29">
        <f t="shared" ref="AU76" si="879">AS76</f>
        <v>0</v>
      </c>
      <c r="AV76" s="28">
        <f t="shared" si="878"/>
        <v>0</v>
      </c>
      <c r="AW76" s="18"/>
      <c r="AX76" s="29">
        <f t="shared" ref="AX76" si="880">AV76</f>
        <v>0</v>
      </c>
      <c r="AY76" s="28">
        <f t="shared" si="878"/>
        <v>0</v>
      </c>
      <c r="AZ76" s="18"/>
      <c r="BA76" s="29">
        <f t="shared" ref="BA76" si="881">AY76</f>
        <v>0</v>
      </c>
      <c r="BB76" s="28">
        <f t="shared" si="878"/>
        <v>0</v>
      </c>
      <c r="BC76" s="18"/>
      <c r="BD76" s="29">
        <f t="shared" ref="BD76" si="882">BB76</f>
        <v>0</v>
      </c>
      <c r="BE76" s="28">
        <f t="shared" si="878"/>
        <v>0</v>
      </c>
      <c r="BF76" s="18"/>
      <c r="BG76" s="29">
        <f t="shared" ref="BG76" si="883">BE76</f>
        <v>0</v>
      </c>
      <c r="BH76" s="28">
        <f t="shared" si="878"/>
        <v>0</v>
      </c>
      <c r="BI76" s="18"/>
      <c r="BJ76" s="29">
        <f t="shared" ref="BJ76" si="884">BH76</f>
        <v>0</v>
      </c>
      <c r="BK76" s="28">
        <f t="shared" si="878"/>
        <v>0</v>
      </c>
      <c r="BL76" s="18"/>
      <c r="BM76" s="29">
        <f t="shared" ref="BM76" si="885">BK76</f>
        <v>0</v>
      </c>
      <c r="BN76" s="28">
        <f t="shared" ref="BN76" si="886">$E76/12</f>
        <v>0</v>
      </c>
      <c r="BO76" s="18"/>
      <c r="BP76" s="29">
        <f t="shared" ref="BP76" si="887">BN76</f>
        <v>0</v>
      </c>
      <c r="BQ76" s="28">
        <f t="shared" ref="BQ76:BZ76" si="888">$E76/12</f>
        <v>0</v>
      </c>
      <c r="BR76" s="18"/>
      <c r="BS76" s="29">
        <f t="shared" ref="BS76" si="889">BQ76</f>
        <v>0</v>
      </c>
      <c r="BT76" s="28">
        <f t="shared" si="888"/>
        <v>0</v>
      </c>
      <c r="BU76" s="18"/>
      <c r="BV76" s="29">
        <f t="shared" ref="BV76" si="890">BT76</f>
        <v>0</v>
      </c>
      <c r="BW76" s="28">
        <f t="shared" si="888"/>
        <v>0</v>
      </c>
      <c r="BX76" s="18"/>
      <c r="BY76" s="29">
        <f t="shared" ref="BY76" si="891">BW76</f>
        <v>0</v>
      </c>
      <c r="BZ76" s="28">
        <f t="shared" si="888"/>
        <v>0</v>
      </c>
      <c r="CA76" s="18"/>
      <c r="CB76" s="29">
        <f t="shared" ref="CB76" si="892">BZ76</f>
        <v>0</v>
      </c>
    </row>
    <row r="77" spans="1:80" x14ac:dyDescent="0.25">
      <c r="B77" s="21" t="e">
        <f>E77/$E$28</f>
        <v>#DIV/0!</v>
      </c>
      <c r="C77" s="56"/>
      <c r="D77" s="69" t="s">
        <v>98</v>
      </c>
      <c r="E77" s="56">
        <f>'Trading Input Sheet'!D94</f>
        <v>0</v>
      </c>
      <c r="F77" s="28" t="e">
        <f>F$28*$B77</f>
        <v>#DIV/0!</v>
      </c>
      <c r="G77" s="18"/>
      <c r="H77" s="29">
        <f>IF(H$28&gt;0,$E77/12,0)</f>
        <v>0</v>
      </c>
      <c r="I77" s="28" t="e">
        <f t="shared" ref="I77" si="893">I$28*$B77</f>
        <v>#DIV/0!</v>
      </c>
      <c r="J77" s="18"/>
      <c r="K77" s="29">
        <f>IF(K$28&gt;0,$E77/12,0)</f>
        <v>0</v>
      </c>
      <c r="L77" s="28" t="e">
        <f t="shared" ref="L77" si="894">L$28*$B77</f>
        <v>#DIV/0!</v>
      </c>
      <c r="M77" s="18"/>
      <c r="N77" s="29">
        <f>IF(N$28&gt;0,$E77/12,0)</f>
        <v>0</v>
      </c>
      <c r="O77" s="28" t="e">
        <f t="shared" ref="O77" si="895">O$28*$B77</f>
        <v>#DIV/0!</v>
      </c>
      <c r="P77" s="18"/>
      <c r="Q77" s="29">
        <f>IF(Q$28&gt;0,$E77/12,0)</f>
        <v>0</v>
      </c>
      <c r="R77" s="28" t="e">
        <f>R$28*$B77</f>
        <v>#DIV/0!</v>
      </c>
      <c r="S77" s="18"/>
      <c r="T77" s="29">
        <f>IF(T$28&gt;0,$E77/12,0)</f>
        <v>0</v>
      </c>
      <c r="U77" s="28" t="e">
        <f t="shared" ref="U77" si="896">U$28*$B77</f>
        <v>#DIV/0!</v>
      </c>
      <c r="V77" s="18"/>
      <c r="W77" s="29">
        <f>IF(W$28&gt;0,$E77/12,0)</f>
        <v>0</v>
      </c>
      <c r="X77" s="28" t="e">
        <f t="shared" ref="X77" si="897">X$28*$B77</f>
        <v>#DIV/0!</v>
      </c>
      <c r="Y77" s="18"/>
      <c r="Z77" s="29">
        <f>IF(Z$28&gt;0,$E77/12,0)</f>
        <v>0</v>
      </c>
      <c r="AA77" s="28" t="e">
        <f t="shared" ref="AA77" si="898">AA$28*$B77</f>
        <v>#DIV/0!</v>
      </c>
      <c r="AB77" s="18"/>
      <c r="AC77" s="29">
        <f>IF(AC$28&gt;0,$E77/12,0)</f>
        <v>0</v>
      </c>
      <c r="AD77" s="28" t="e">
        <f t="shared" ref="AD77" si="899">AD$28*$B77</f>
        <v>#DIV/0!</v>
      </c>
      <c r="AE77" s="18"/>
      <c r="AF77" s="29">
        <f>IF(AF$28&gt;0,$E77/12,0)</f>
        <v>0</v>
      </c>
      <c r="AG77" s="28" t="e">
        <f t="shared" ref="AG77" si="900">AG$28*$B77</f>
        <v>#DIV/0!</v>
      </c>
      <c r="AH77" s="18"/>
      <c r="AI77" s="29">
        <f>IF(AI$28&gt;0,$E77/12,0)</f>
        <v>0</v>
      </c>
      <c r="AJ77" s="28" t="e">
        <f t="shared" ref="AJ77" si="901">AJ$28*$B77</f>
        <v>#DIV/0!</v>
      </c>
      <c r="AK77" s="18"/>
      <c r="AL77" s="29">
        <f>IF(AL$28&gt;0,$E77/12,0)</f>
        <v>0</v>
      </c>
      <c r="AM77" s="28" t="e">
        <f t="shared" ref="AM77" si="902">AM$28*$B77</f>
        <v>#DIV/0!</v>
      </c>
      <c r="AN77" s="18"/>
      <c r="AO77" s="29">
        <f>IF(AO$28&gt;0,$E77/12,0)</f>
        <v>0</v>
      </c>
      <c r="AP77" s="28" t="e">
        <f t="shared" ref="AP77" si="903">AP$28*$B77</f>
        <v>#DIV/0!</v>
      </c>
      <c r="AQ77" s="18"/>
      <c r="AR77" s="29">
        <f>IF(AR$28&gt;0,$E77/12,0)</f>
        <v>0</v>
      </c>
      <c r="AS77" s="28" t="e">
        <f t="shared" ref="AS77:BK77" si="904">AS$28*$B77</f>
        <v>#DIV/0!</v>
      </c>
      <c r="AT77" s="18"/>
      <c r="AU77" s="29">
        <f t="shared" ref="AU77" si="905">IF(AU$28&gt;0,$E77/12,0)</f>
        <v>0</v>
      </c>
      <c r="AV77" s="28" t="e">
        <f t="shared" si="904"/>
        <v>#DIV/0!</v>
      </c>
      <c r="AW77" s="18"/>
      <c r="AX77" s="29">
        <f t="shared" ref="AX77" si="906">IF(AX$28&gt;0,$E77/12,0)</f>
        <v>0</v>
      </c>
      <c r="AY77" s="28" t="e">
        <f t="shared" si="904"/>
        <v>#DIV/0!</v>
      </c>
      <c r="AZ77" s="18"/>
      <c r="BA77" s="29">
        <f t="shared" ref="BA77" si="907">IF(BA$28&gt;0,$E77/12,0)</f>
        <v>0</v>
      </c>
      <c r="BB77" s="28" t="e">
        <f t="shared" si="904"/>
        <v>#DIV/0!</v>
      </c>
      <c r="BC77" s="18"/>
      <c r="BD77" s="29">
        <f t="shared" ref="BD77" si="908">IF(BD$28&gt;0,$E77/12,0)</f>
        <v>0</v>
      </c>
      <c r="BE77" s="28" t="e">
        <f t="shared" si="904"/>
        <v>#DIV/0!</v>
      </c>
      <c r="BF77" s="18"/>
      <c r="BG77" s="29">
        <f t="shared" ref="BG77" si="909">IF(BG$28&gt;0,$E77/12,0)</f>
        <v>0</v>
      </c>
      <c r="BH77" s="28" t="e">
        <f t="shared" si="904"/>
        <v>#DIV/0!</v>
      </c>
      <c r="BI77" s="18"/>
      <c r="BJ77" s="29">
        <f t="shared" ref="BJ77" si="910">IF(BJ$28&gt;0,$E77/12,0)</f>
        <v>0</v>
      </c>
      <c r="BK77" s="28" t="e">
        <f t="shared" si="904"/>
        <v>#DIV/0!</v>
      </c>
      <c r="BL77" s="18"/>
      <c r="BM77" s="29">
        <f t="shared" ref="BM77" si="911">IF(BM$28&gt;0,$E77/12,0)</f>
        <v>0</v>
      </c>
      <c r="BN77" s="28" t="e">
        <f t="shared" ref="BN77" si="912">BN$28*$B77</f>
        <v>#DIV/0!</v>
      </c>
      <c r="BO77" s="18"/>
      <c r="BP77" s="29">
        <f>IF(BP$28&gt;0,$E77/12,0)</f>
        <v>0</v>
      </c>
      <c r="BQ77" s="28" t="e">
        <f t="shared" ref="BQ77:BZ77" si="913">BQ$28*$B77</f>
        <v>#DIV/0!</v>
      </c>
      <c r="BR77" s="18"/>
      <c r="BS77" s="29">
        <f t="shared" ref="BS77" si="914">IF(BS$28&gt;0,$E77/12,0)</f>
        <v>0</v>
      </c>
      <c r="BT77" s="28" t="e">
        <f t="shared" si="913"/>
        <v>#DIV/0!</v>
      </c>
      <c r="BU77" s="18"/>
      <c r="BV77" s="29">
        <f t="shared" ref="BV77" si="915">IF(BV$28&gt;0,$E77/12,0)</f>
        <v>0</v>
      </c>
      <c r="BW77" s="28" t="e">
        <f t="shared" si="913"/>
        <v>#DIV/0!</v>
      </c>
      <c r="BX77" s="18"/>
      <c r="BY77" s="29">
        <f t="shared" ref="BY77" si="916">IF(BY$28&gt;0,$E77/12,0)</f>
        <v>0</v>
      </c>
      <c r="BZ77" s="28" t="e">
        <f t="shared" si="913"/>
        <v>#DIV/0!</v>
      </c>
      <c r="CA77" s="18"/>
      <c r="CB77" s="29">
        <f t="shared" ref="CB77" si="917">IF(CB$28&gt;0,$E77/12,0)</f>
        <v>0</v>
      </c>
    </row>
    <row r="78" spans="1:80" x14ac:dyDescent="0.25">
      <c r="A78" t="s">
        <v>45</v>
      </c>
      <c r="B78" s="21" t="e">
        <f>E78/$E$28</f>
        <v>#DIV/0!</v>
      </c>
      <c r="C78" s="21"/>
      <c r="D78" s="69" t="s">
        <v>99</v>
      </c>
      <c r="E78" s="56">
        <f>'Trading Input Sheet'!D95</f>
        <v>0</v>
      </c>
      <c r="F78" s="28">
        <f>$E78/12</f>
        <v>0</v>
      </c>
      <c r="G78" s="18"/>
      <c r="H78" s="29">
        <f>F78</f>
        <v>0</v>
      </c>
      <c r="I78" s="28">
        <f t="shared" ref="I78" si="918">$E78/12</f>
        <v>0</v>
      </c>
      <c r="J78" s="18"/>
      <c r="K78" s="29">
        <f t="shared" ref="K78" si="919">I78</f>
        <v>0</v>
      </c>
      <c r="L78" s="28">
        <f t="shared" ref="L78" si="920">$E78/12</f>
        <v>0</v>
      </c>
      <c r="M78" s="18"/>
      <c r="N78" s="29">
        <f t="shared" ref="N78" si="921">L78</f>
        <v>0</v>
      </c>
      <c r="O78" s="28">
        <f t="shared" ref="O78" si="922">$E78/12</f>
        <v>0</v>
      </c>
      <c r="P78" s="18"/>
      <c r="Q78" s="29">
        <f t="shared" ref="Q78" si="923">O78</f>
        <v>0</v>
      </c>
      <c r="R78" s="28">
        <f>IF(R$2=$A$2,$E78/12*(S$10/R$10),$E78/12)</f>
        <v>0</v>
      </c>
      <c r="S78" s="18"/>
      <c r="T78" s="29">
        <f t="shared" ref="T78" si="924">R78</f>
        <v>0</v>
      </c>
      <c r="U78" s="28">
        <f t="shared" ref="U78" si="925">$E78/12</f>
        <v>0</v>
      </c>
      <c r="V78" s="18"/>
      <c r="W78" s="29">
        <f t="shared" ref="W78" si="926">U78</f>
        <v>0</v>
      </c>
      <c r="X78" s="28">
        <f t="shared" ref="X78" si="927">$E78/12</f>
        <v>0</v>
      </c>
      <c r="Y78" s="18"/>
      <c r="Z78" s="29">
        <f t="shared" ref="Z78" si="928">X78</f>
        <v>0</v>
      </c>
      <c r="AA78" s="28">
        <f t="shared" ref="AA78" si="929">$E78/12</f>
        <v>0</v>
      </c>
      <c r="AB78" s="18"/>
      <c r="AC78" s="29">
        <f t="shared" ref="AC78" si="930">AA78</f>
        <v>0</v>
      </c>
      <c r="AD78" s="28">
        <f t="shared" ref="AD78" si="931">$E78/12</f>
        <v>0</v>
      </c>
      <c r="AE78" s="18"/>
      <c r="AF78" s="29">
        <f t="shared" ref="AF78" si="932">AD78</f>
        <v>0</v>
      </c>
      <c r="AG78" s="28">
        <f t="shared" ref="AG78" si="933">$E78/12</f>
        <v>0</v>
      </c>
      <c r="AH78" s="18"/>
      <c r="AI78" s="29">
        <f t="shared" ref="AI78" si="934">AG78</f>
        <v>0</v>
      </c>
      <c r="AJ78" s="28">
        <f t="shared" ref="AJ78" si="935">$E78/12</f>
        <v>0</v>
      </c>
      <c r="AK78" s="18"/>
      <c r="AL78" s="29">
        <f t="shared" ref="AL78" si="936">AJ78</f>
        <v>0</v>
      </c>
      <c r="AM78" s="28">
        <f t="shared" ref="AM78:AP78" si="937">$E78/12</f>
        <v>0</v>
      </c>
      <c r="AN78" s="18"/>
      <c r="AO78" s="29">
        <f t="shared" ref="AO78" si="938">AM78</f>
        <v>0</v>
      </c>
      <c r="AP78" s="28">
        <f t="shared" si="937"/>
        <v>0</v>
      </c>
      <c r="AQ78" s="18"/>
      <c r="AR78" s="29">
        <f t="shared" ref="AR78" si="939">AP78</f>
        <v>0</v>
      </c>
      <c r="AS78" s="28">
        <f t="shared" ref="AS78:BK78" si="940">$E78/12</f>
        <v>0</v>
      </c>
      <c r="AT78" s="18"/>
      <c r="AU78" s="29">
        <f t="shared" ref="AU78" si="941">AS78</f>
        <v>0</v>
      </c>
      <c r="AV78" s="28">
        <f t="shared" si="940"/>
        <v>0</v>
      </c>
      <c r="AW78" s="18"/>
      <c r="AX78" s="29">
        <f t="shared" ref="AX78" si="942">AV78</f>
        <v>0</v>
      </c>
      <c r="AY78" s="28">
        <f t="shared" si="940"/>
        <v>0</v>
      </c>
      <c r="AZ78" s="18"/>
      <c r="BA78" s="29">
        <f t="shared" ref="BA78" si="943">AY78</f>
        <v>0</v>
      </c>
      <c r="BB78" s="28">
        <f t="shared" si="940"/>
        <v>0</v>
      </c>
      <c r="BC78" s="18"/>
      <c r="BD78" s="29">
        <f t="shared" ref="BD78" si="944">BB78</f>
        <v>0</v>
      </c>
      <c r="BE78" s="28">
        <f t="shared" si="940"/>
        <v>0</v>
      </c>
      <c r="BF78" s="18"/>
      <c r="BG78" s="29">
        <f t="shared" ref="BG78" si="945">BE78</f>
        <v>0</v>
      </c>
      <c r="BH78" s="28">
        <f t="shared" si="940"/>
        <v>0</v>
      </c>
      <c r="BI78" s="18"/>
      <c r="BJ78" s="29">
        <f t="shared" ref="BJ78" si="946">BH78</f>
        <v>0</v>
      </c>
      <c r="BK78" s="28">
        <f t="shared" si="940"/>
        <v>0</v>
      </c>
      <c r="BL78" s="18"/>
      <c r="BM78" s="29">
        <f t="shared" ref="BM78" si="947">BK78</f>
        <v>0</v>
      </c>
      <c r="BN78" s="28">
        <f t="shared" ref="BN78" si="948">$E78/12</f>
        <v>0</v>
      </c>
      <c r="BO78" s="18"/>
      <c r="BP78" s="29">
        <f t="shared" ref="BP78" si="949">BN78</f>
        <v>0</v>
      </c>
      <c r="BQ78" s="28">
        <f t="shared" ref="BQ78:BZ78" si="950">$E78/12</f>
        <v>0</v>
      </c>
      <c r="BR78" s="18"/>
      <c r="BS78" s="29">
        <f t="shared" ref="BS78" si="951">BQ78</f>
        <v>0</v>
      </c>
      <c r="BT78" s="28">
        <f t="shared" si="950"/>
        <v>0</v>
      </c>
      <c r="BU78" s="18"/>
      <c r="BV78" s="29">
        <f t="shared" ref="BV78" si="952">BT78</f>
        <v>0</v>
      </c>
      <c r="BW78" s="28">
        <f t="shared" si="950"/>
        <v>0</v>
      </c>
      <c r="BX78" s="18"/>
      <c r="BY78" s="29">
        <f t="shared" ref="BY78" si="953">BW78</f>
        <v>0</v>
      </c>
      <c r="BZ78" s="28">
        <f t="shared" si="950"/>
        <v>0</v>
      </c>
      <c r="CA78" s="18"/>
      <c r="CB78" s="29">
        <f t="shared" ref="CB78" si="954">BZ78</f>
        <v>0</v>
      </c>
    </row>
    <row r="79" spans="1:80" x14ac:dyDescent="0.25">
      <c r="C79" s="42" t="e">
        <f>SUMIFS(79:79,$18:$18,"Normalised")</f>
        <v>#DIV/0!</v>
      </c>
      <c r="D79" s="62" t="s">
        <v>22</v>
      </c>
      <c r="E79" s="72">
        <f>SUM(E80:E83)</f>
        <v>0</v>
      </c>
      <c r="F79" s="38" t="e">
        <f t="shared" ref="F79:AR79" si="955">SUM(F80:F83)</f>
        <v>#DIV/0!</v>
      </c>
      <c r="G79" s="19">
        <f t="shared" si="955"/>
        <v>0</v>
      </c>
      <c r="H79" s="39">
        <f t="shared" si="955"/>
        <v>0</v>
      </c>
      <c r="I79" s="38" t="e">
        <f t="shared" si="955"/>
        <v>#DIV/0!</v>
      </c>
      <c r="J79" s="19">
        <f t="shared" si="955"/>
        <v>0</v>
      </c>
      <c r="K79" s="39">
        <f t="shared" si="955"/>
        <v>0</v>
      </c>
      <c r="L79" s="38" t="e">
        <f t="shared" si="955"/>
        <v>#DIV/0!</v>
      </c>
      <c r="M79" s="19">
        <f t="shared" si="955"/>
        <v>0</v>
      </c>
      <c r="N79" s="39">
        <f t="shared" si="955"/>
        <v>0</v>
      </c>
      <c r="O79" s="38" t="e">
        <f t="shared" si="955"/>
        <v>#DIV/0!</v>
      </c>
      <c r="P79" s="19">
        <f t="shared" si="955"/>
        <v>0</v>
      </c>
      <c r="Q79" s="39">
        <f t="shared" si="955"/>
        <v>0</v>
      </c>
      <c r="R79" s="38" t="e">
        <f t="shared" si="955"/>
        <v>#DIV/0!</v>
      </c>
      <c r="S79" s="19">
        <f t="shared" si="955"/>
        <v>0</v>
      </c>
      <c r="T79" s="39">
        <f t="shared" si="955"/>
        <v>0</v>
      </c>
      <c r="U79" s="38" t="e">
        <f t="shared" si="955"/>
        <v>#DIV/0!</v>
      </c>
      <c r="V79" s="19">
        <f t="shared" si="955"/>
        <v>0</v>
      </c>
      <c r="W79" s="39">
        <f t="shared" si="955"/>
        <v>0</v>
      </c>
      <c r="X79" s="38" t="e">
        <f t="shared" si="955"/>
        <v>#DIV/0!</v>
      </c>
      <c r="Y79" s="19">
        <f t="shared" si="955"/>
        <v>0</v>
      </c>
      <c r="Z79" s="39">
        <f t="shared" si="955"/>
        <v>0</v>
      </c>
      <c r="AA79" s="38" t="e">
        <f t="shared" si="955"/>
        <v>#DIV/0!</v>
      </c>
      <c r="AB79" s="19">
        <f t="shared" si="955"/>
        <v>0</v>
      </c>
      <c r="AC79" s="39">
        <f t="shared" si="955"/>
        <v>0</v>
      </c>
      <c r="AD79" s="38" t="e">
        <f t="shared" si="955"/>
        <v>#DIV/0!</v>
      </c>
      <c r="AE79" s="19">
        <f t="shared" si="955"/>
        <v>0</v>
      </c>
      <c r="AF79" s="39">
        <f t="shared" si="955"/>
        <v>0</v>
      </c>
      <c r="AG79" s="38" t="e">
        <f t="shared" si="955"/>
        <v>#DIV/0!</v>
      </c>
      <c r="AH79" s="19">
        <f t="shared" si="955"/>
        <v>0</v>
      </c>
      <c r="AI79" s="39">
        <f t="shared" si="955"/>
        <v>0</v>
      </c>
      <c r="AJ79" s="38" t="e">
        <f t="shared" si="955"/>
        <v>#DIV/0!</v>
      </c>
      <c r="AK79" s="19">
        <f t="shared" si="955"/>
        <v>0</v>
      </c>
      <c r="AL79" s="39">
        <f t="shared" si="955"/>
        <v>0</v>
      </c>
      <c r="AM79" s="38" t="e">
        <f t="shared" si="955"/>
        <v>#DIV/0!</v>
      </c>
      <c r="AN79" s="19">
        <f t="shared" si="955"/>
        <v>0</v>
      </c>
      <c r="AO79" s="39">
        <f t="shared" si="955"/>
        <v>0</v>
      </c>
      <c r="AP79" s="38" t="e">
        <f t="shared" si="955"/>
        <v>#DIV/0!</v>
      </c>
      <c r="AQ79" s="19">
        <f t="shared" si="955"/>
        <v>0</v>
      </c>
      <c r="AR79" s="39">
        <f t="shared" si="955"/>
        <v>0</v>
      </c>
      <c r="AS79" s="38" t="e">
        <f t="shared" ref="AS79:BP79" si="956">SUM(AS80:AS83)</f>
        <v>#DIV/0!</v>
      </c>
      <c r="AT79" s="19">
        <f t="shared" si="956"/>
        <v>0</v>
      </c>
      <c r="AU79" s="39">
        <f t="shared" si="956"/>
        <v>0</v>
      </c>
      <c r="AV79" s="38" t="e">
        <f t="shared" si="956"/>
        <v>#DIV/0!</v>
      </c>
      <c r="AW79" s="19">
        <f t="shared" si="956"/>
        <v>0</v>
      </c>
      <c r="AX79" s="39">
        <f t="shared" si="956"/>
        <v>0</v>
      </c>
      <c r="AY79" s="38" t="e">
        <f t="shared" si="956"/>
        <v>#DIV/0!</v>
      </c>
      <c r="AZ79" s="19">
        <f t="shared" si="956"/>
        <v>0</v>
      </c>
      <c r="BA79" s="39">
        <f t="shared" si="956"/>
        <v>0</v>
      </c>
      <c r="BB79" s="38" t="e">
        <f t="shared" si="956"/>
        <v>#DIV/0!</v>
      </c>
      <c r="BC79" s="19">
        <f t="shared" si="956"/>
        <v>0</v>
      </c>
      <c r="BD79" s="39">
        <f t="shared" si="956"/>
        <v>0</v>
      </c>
      <c r="BE79" s="38" t="e">
        <f t="shared" si="956"/>
        <v>#DIV/0!</v>
      </c>
      <c r="BF79" s="19">
        <f t="shared" si="956"/>
        <v>0</v>
      </c>
      <c r="BG79" s="39">
        <f t="shared" si="956"/>
        <v>0</v>
      </c>
      <c r="BH79" s="38" t="e">
        <f t="shared" si="956"/>
        <v>#DIV/0!</v>
      </c>
      <c r="BI79" s="19">
        <f t="shared" si="956"/>
        <v>0</v>
      </c>
      <c r="BJ79" s="39">
        <f t="shared" si="956"/>
        <v>0</v>
      </c>
      <c r="BK79" s="38" t="e">
        <f t="shared" si="956"/>
        <v>#DIV/0!</v>
      </c>
      <c r="BL79" s="19">
        <f t="shared" si="956"/>
        <v>0</v>
      </c>
      <c r="BM79" s="39">
        <f t="shared" si="956"/>
        <v>0</v>
      </c>
      <c r="BN79" s="38" t="e">
        <f t="shared" si="956"/>
        <v>#DIV/0!</v>
      </c>
      <c r="BO79" s="19">
        <f t="shared" si="956"/>
        <v>0</v>
      </c>
      <c r="BP79" s="39">
        <f t="shared" si="956"/>
        <v>0</v>
      </c>
      <c r="BQ79" s="38" t="e">
        <f t="shared" ref="BQ79:CB79" si="957">SUM(BQ80:BQ83)</f>
        <v>#DIV/0!</v>
      </c>
      <c r="BR79" s="19">
        <f t="shared" si="957"/>
        <v>0</v>
      </c>
      <c r="BS79" s="39">
        <f t="shared" si="957"/>
        <v>0</v>
      </c>
      <c r="BT79" s="38" t="e">
        <f t="shared" si="957"/>
        <v>#DIV/0!</v>
      </c>
      <c r="BU79" s="19">
        <f t="shared" si="957"/>
        <v>0</v>
      </c>
      <c r="BV79" s="39">
        <f t="shared" si="957"/>
        <v>0</v>
      </c>
      <c r="BW79" s="38" t="e">
        <f t="shared" si="957"/>
        <v>#DIV/0!</v>
      </c>
      <c r="BX79" s="19">
        <f t="shared" si="957"/>
        <v>0</v>
      </c>
      <c r="BY79" s="39">
        <f t="shared" si="957"/>
        <v>0</v>
      </c>
      <c r="BZ79" s="38" t="e">
        <f t="shared" si="957"/>
        <v>#DIV/0!</v>
      </c>
      <c r="CA79" s="19">
        <f t="shared" si="957"/>
        <v>0</v>
      </c>
      <c r="CB79" s="39">
        <f t="shared" si="957"/>
        <v>0</v>
      </c>
    </row>
    <row r="80" spans="1:80" x14ac:dyDescent="0.25">
      <c r="A80" t="s">
        <v>45</v>
      </c>
      <c r="B80" s="21" t="e">
        <f>E80/$E$28</f>
        <v>#DIV/0!</v>
      </c>
      <c r="C80" s="20"/>
      <c r="D80" s="69" t="s">
        <v>55</v>
      </c>
      <c r="E80" s="56">
        <f>'Trading Input Sheet'!D97</f>
        <v>0</v>
      </c>
      <c r="F80" s="28" t="e">
        <f>F$28*$B80</f>
        <v>#DIV/0!</v>
      </c>
      <c r="G80" s="18"/>
      <c r="H80" s="29">
        <f>IF(H$28&gt;0,$E80/12,0)</f>
        <v>0</v>
      </c>
      <c r="I80" s="28" t="e">
        <f t="shared" ref="I80" si="958">I$28*$B80</f>
        <v>#DIV/0!</v>
      </c>
      <c r="J80" s="18"/>
      <c r="K80" s="29">
        <f>IF(K$28&gt;0,$E80/12,0)</f>
        <v>0</v>
      </c>
      <c r="L80" s="28" t="e">
        <f t="shared" ref="L80" si="959">L$28*$B80</f>
        <v>#DIV/0!</v>
      </c>
      <c r="M80" s="18"/>
      <c r="N80" s="29">
        <f>IF(N$28&gt;0,$E80/12,0)</f>
        <v>0</v>
      </c>
      <c r="O80" s="28" t="e">
        <f t="shared" ref="O80" si="960">O$28*$B80</f>
        <v>#DIV/0!</v>
      </c>
      <c r="P80" s="18"/>
      <c r="Q80" s="29">
        <f>IF(Q$28&gt;0,$E80/12,0)</f>
        <v>0</v>
      </c>
      <c r="R80" s="28" t="e">
        <f>R$28*$B80</f>
        <v>#DIV/0!</v>
      </c>
      <c r="S80" s="18"/>
      <c r="T80" s="29">
        <f>IF(T$28&gt;0,$E80/12,0)</f>
        <v>0</v>
      </c>
      <c r="U80" s="28" t="e">
        <f t="shared" ref="U80" si="961">U$28*$B80</f>
        <v>#DIV/0!</v>
      </c>
      <c r="V80" s="18"/>
      <c r="W80" s="29">
        <f>IF(W$28&gt;0,$E80/12,0)</f>
        <v>0</v>
      </c>
      <c r="X80" s="28" t="e">
        <f t="shared" ref="X80" si="962">X$28*$B80</f>
        <v>#DIV/0!</v>
      </c>
      <c r="Y80" s="18"/>
      <c r="Z80" s="29">
        <f>IF(Z$28&gt;0,$E80/12,0)</f>
        <v>0</v>
      </c>
      <c r="AA80" s="28" t="e">
        <f t="shared" ref="AA80" si="963">AA$28*$B80</f>
        <v>#DIV/0!</v>
      </c>
      <c r="AB80" s="18"/>
      <c r="AC80" s="29">
        <f>IF(AC$28&gt;0,$E80/12,0)</f>
        <v>0</v>
      </c>
      <c r="AD80" s="28" t="e">
        <f t="shared" ref="AD80" si="964">AD$28*$B80</f>
        <v>#DIV/0!</v>
      </c>
      <c r="AE80" s="18"/>
      <c r="AF80" s="29">
        <f>IF(AF$28&gt;0,$E80/12,0)</f>
        <v>0</v>
      </c>
      <c r="AG80" s="28" t="e">
        <f t="shared" ref="AG80" si="965">AG$28*$B80</f>
        <v>#DIV/0!</v>
      </c>
      <c r="AH80" s="18"/>
      <c r="AI80" s="29">
        <f>IF(AI$28&gt;0,$E80/12,0)</f>
        <v>0</v>
      </c>
      <c r="AJ80" s="28" t="e">
        <f t="shared" ref="AJ80" si="966">AJ$28*$B80</f>
        <v>#DIV/0!</v>
      </c>
      <c r="AK80" s="18"/>
      <c r="AL80" s="29">
        <f>IF(AL$28&gt;0,$E80/12,0)</f>
        <v>0</v>
      </c>
      <c r="AM80" s="28" t="e">
        <f t="shared" ref="AM80" si="967">AM$28*$B80</f>
        <v>#DIV/0!</v>
      </c>
      <c r="AN80" s="18"/>
      <c r="AO80" s="29">
        <f>IF(AO$28&gt;0,$E80/12,0)</f>
        <v>0</v>
      </c>
      <c r="AP80" s="28" t="e">
        <f t="shared" ref="AP80" si="968">AP$28*$B80</f>
        <v>#DIV/0!</v>
      </c>
      <c r="AQ80" s="18"/>
      <c r="AR80" s="29">
        <f>IF(AR$28&gt;0,$E80/12,0)</f>
        <v>0</v>
      </c>
      <c r="AS80" s="28" t="e">
        <f t="shared" ref="AS80:BK80" si="969">AS$28*$B80</f>
        <v>#DIV/0!</v>
      </c>
      <c r="AT80" s="18"/>
      <c r="AU80" s="29">
        <f t="shared" ref="AU80" si="970">IF(AU$28&gt;0,$E80/12,0)</f>
        <v>0</v>
      </c>
      <c r="AV80" s="28" t="e">
        <f t="shared" si="969"/>
        <v>#DIV/0!</v>
      </c>
      <c r="AW80" s="18"/>
      <c r="AX80" s="29">
        <f t="shared" ref="AX80" si="971">IF(AX$28&gt;0,$E80/12,0)</f>
        <v>0</v>
      </c>
      <c r="AY80" s="28" t="e">
        <f t="shared" si="969"/>
        <v>#DIV/0!</v>
      </c>
      <c r="AZ80" s="18"/>
      <c r="BA80" s="29">
        <f t="shared" ref="BA80" si="972">IF(BA$28&gt;0,$E80/12,0)</f>
        <v>0</v>
      </c>
      <c r="BB80" s="28" t="e">
        <f t="shared" si="969"/>
        <v>#DIV/0!</v>
      </c>
      <c r="BC80" s="18"/>
      <c r="BD80" s="29">
        <f t="shared" ref="BD80" si="973">IF(BD$28&gt;0,$E80/12,0)</f>
        <v>0</v>
      </c>
      <c r="BE80" s="28" t="e">
        <f t="shared" si="969"/>
        <v>#DIV/0!</v>
      </c>
      <c r="BF80" s="18"/>
      <c r="BG80" s="29">
        <f t="shared" ref="BG80" si="974">IF(BG$28&gt;0,$E80/12,0)</f>
        <v>0</v>
      </c>
      <c r="BH80" s="28" t="e">
        <f t="shared" si="969"/>
        <v>#DIV/0!</v>
      </c>
      <c r="BI80" s="18"/>
      <c r="BJ80" s="29">
        <f t="shared" ref="BJ80" si="975">IF(BJ$28&gt;0,$E80/12,0)</f>
        <v>0</v>
      </c>
      <c r="BK80" s="28" t="e">
        <f t="shared" si="969"/>
        <v>#DIV/0!</v>
      </c>
      <c r="BL80" s="18"/>
      <c r="BM80" s="29">
        <f t="shared" ref="BM80" si="976">IF(BM$28&gt;0,$E80/12,0)</f>
        <v>0</v>
      </c>
      <c r="BN80" s="28" t="e">
        <f t="shared" ref="BN80" si="977">BN$28*$B80</f>
        <v>#DIV/0!</v>
      </c>
      <c r="BO80" s="18"/>
      <c r="BP80" s="29">
        <f>IF(BP$28&gt;0,$E80/12,0)</f>
        <v>0</v>
      </c>
      <c r="BQ80" s="28" t="e">
        <f t="shared" ref="BQ80:BZ80" si="978">BQ$28*$B80</f>
        <v>#DIV/0!</v>
      </c>
      <c r="BR80" s="18"/>
      <c r="BS80" s="29">
        <f t="shared" ref="BS80" si="979">IF(BS$28&gt;0,$E80/12,0)</f>
        <v>0</v>
      </c>
      <c r="BT80" s="28" t="e">
        <f t="shared" si="978"/>
        <v>#DIV/0!</v>
      </c>
      <c r="BU80" s="18"/>
      <c r="BV80" s="29">
        <f t="shared" ref="BV80" si="980">IF(BV$28&gt;0,$E80/12,0)</f>
        <v>0</v>
      </c>
      <c r="BW80" s="28" t="e">
        <f t="shared" si="978"/>
        <v>#DIV/0!</v>
      </c>
      <c r="BX80" s="18"/>
      <c r="BY80" s="29">
        <f t="shared" ref="BY80" si="981">IF(BY$28&gt;0,$E80/12,0)</f>
        <v>0</v>
      </c>
      <c r="BZ80" s="28" t="e">
        <f t="shared" si="978"/>
        <v>#DIV/0!</v>
      </c>
      <c r="CA80" s="18"/>
      <c r="CB80" s="29">
        <f t="shared" ref="CB80" si="982">IF(CB$28&gt;0,$E80/12,0)</f>
        <v>0</v>
      </c>
    </row>
    <row r="81" spans="1:80" x14ac:dyDescent="0.25">
      <c r="A81" t="s">
        <v>46</v>
      </c>
      <c r="B81" s="21" t="e">
        <f>E81/$E$28</f>
        <v>#DIV/0!</v>
      </c>
      <c r="D81" s="69" t="s">
        <v>56</v>
      </c>
      <c r="E81" s="56">
        <f>'Trading Input Sheet'!D98</f>
        <v>0</v>
      </c>
      <c r="F81" s="28">
        <f>$E81/12</f>
        <v>0</v>
      </c>
      <c r="G81" s="18"/>
      <c r="H81" s="29">
        <f>F81/2</f>
        <v>0</v>
      </c>
      <c r="I81" s="28">
        <f t="shared" ref="I81" si="983">$E81/12</f>
        <v>0</v>
      </c>
      <c r="J81" s="18"/>
      <c r="K81" s="29">
        <f t="shared" ref="K81" si="984">I81</f>
        <v>0</v>
      </c>
      <c r="L81" s="28">
        <f t="shared" ref="L81" si="985">$E81/12</f>
        <v>0</v>
      </c>
      <c r="M81" s="18"/>
      <c r="N81" s="29">
        <f t="shared" ref="N81" si="986">L81</f>
        <v>0</v>
      </c>
      <c r="O81" s="28">
        <f t="shared" ref="O81" si="987">$E81/12</f>
        <v>0</v>
      </c>
      <c r="P81" s="18"/>
      <c r="Q81" s="29">
        <f t="shared" ref="Q81" si="988">O81</f>
        <v>0</v>
      </c>
      <c r="R81" s="28">
        <f>IF(R$2=$A$2,$E81/12*(S$10/R$10),$E81/12)</f>
        <v>0</v>
      </c>
      <c r="S81" s="18"/>
      <c r="T81" s="29">
        <f t="shared" ref="T81" si="989">R81</f>
        <v>0</v>
      </c>
      <c r="U81" s="28">
        <f t="shared" ref="U81" si="990">$E81/12</f>
        <v>0</v>
      </c>
      <c r="V81" s="18"/>
      <c r="W81" s="29">
        <f t="shared" ref="W81" si="991">U81</f>
        <v>0</v>
      </c>
      <c r="X81" s="28">
        <f t="shared" ref="X81" si="992">$E81/12</f>
        <v>0</v>
      </c>
      <c r="Y81" s="18"/>
      <c r="Z81" s="29">
        <f t="shared" ref="Z81" si="993">X81</f>
        <v>0</v>
      </c>
      <c r="AA81" s="28">
        <f t="shared" ref="AA81" si="994">$E81/12</f>
        <v>0</v>
      </c>
      <c r="AB81" s="18"/>
      <c r="AC81" s="29">
        <f t="shared" ref="AC81" si="995">AA81</f>
        <v>0</v>
      </c>
      <c r="AD81" s="28">
        <f t="shared" ref="AD81" si="996">$E81/12</f>
        <v>0</v>
      </c>
      <c r="AE81" s="18"/>
      <c r="AF81" s="29">
        <f t="shared" ref="AF81" si="997">AD81</f>
        <v>0</v>
      </c>
      <c r="AG81" s="28">
        <f t="shared" ref="AG81" si="998">$E81/12</f>
        <v>0</v>
      </c>
      <c r="AH81" s="18"/>
      <c r="AI81" s="29">
        <f t="shared" ref="AI81" si="999">AG81</f>
        <v>0</v>
      </c>
      <c r="AJ81" s="28">
        <f t="shared" ref="AJ81" si="1000">$E81/12</f>
        <v>0</v>
      </c>
      <c r="AK81" s="18"/>
      <c r="AL81" s="29">
        <f t="shared" ref="AL81" si="1001">AJ81</f>
        <v>0</v>
      </c>
      <c r="AM81" s="28">
        <f t="shared" ref="AM81:AP81" si="1002">$E81/12</f>
        <v>0</v>
      </c>
      <c r="AN81" s="18"/>
      <c r="AO81" s="29">
        <f t="shared" ref="AO81" si="1003">AM81</f>
        <v>0</v>
      </c>
      <c r="AP81" s="28">
        <f t="shared" si="1002"/>
        <v>0</v>
      </c>
      <c r="AQ81" s="18"/>
      <c r="AR81" s="29">
        <f t="shared" ref="AR81" si="1004">AP81</f>
        <v>0</v>
      </c>
      <c r="AS81" s="28">
        <f t="shared" ref="AS81:BK81" si="1005">$E81/12</f>
        <v>0</v>
      </c>
      <c r="AT81" s="18"/>
      <c r="AU81" s="29">
        <f t="shared" ref="AU81" si="1006">AS81</f>
        <v>0</v>
      </c>
      <c r="AV81" s="28">
        <f t="shared" si="1005"/>
        <v>0</v>
      </c>
      <c r="AW81" s="18"/>
      <c r="AX81" s="29">
        <f t="shared" ref="AX81" si="1007">AV81</f>
        <v>0</v>
      </c>
      <c r="AY81" s="28">
        <f t="shared" si="1005"/>
        <v>0</v>
      </c>
      <c r="AZ81" s="18"/>
      <c r="BA81" s="29">
        <f t="shared" ref="BA81" si="1008">AY81</f>
        <v>0</v>
      </c>
      <c r="BB81" s="28">
        <f t="shared" si="1005"/>
        <v>0</v>
      </c>
      <c r="BC81" s="18"/>
      <c r="BD81" s="29">
        <f t="shared" ref="BD81" si="1009">BB81</f>
        <v>0</v>
      </c>
      <c r="BE81" s="28">
        <f t="shared" si="1005"/>
        <v>0</v>
      </c>
      <c r="BF81" s="18"/>
      <c r="BG81" s="29">
        <f t="shared" ref="BG81" si="1010">BE81</f>
        <v>0</v>
      </c>
      <c r="BH81" s="28">
        <f t="shared" si="1005"/>
        <v>0</v>
      </c>
      <c r="BI81" s="18"/>
      <c r="BJ81" s="29">
        <f t="shared" ref="BJ81" si="1011">BH81</f>
        <v>0</v>
      </c>
      <c r="BK81" s="28">
        <f t="shared" si="1005"/>
        <v>0</v>
      </c>
      <c r="BL81" s="18"/>
      <c r="BM81" s="29">
        <f t="shared" ref="BM81" si="1012">BK81</f>
        <v>0</v>
      </c>
      <c r="BN81" s="28">
        <f t="shared" ref="BN81" si="1013">$E81/12</f>
        <v>0</v>
      </c>
      <c r="BO81" s="18"/>
      <c r="BP81" s="29">
        <f t="shared" ref="BP81" si="1014">BN81</f>
        <v>0</v>
      </c>
      <c r="BQ81" s="28">
        <f t="shared" ref="BQ81:BZ81" si="1015">$E81/12</f>
        <v>0</v>
      </c>
      <c r="BR81" s="18"/>
      <c r="BS81" s="29">
        <f t="shared" ref="BS81" si="1016">BQ81</f>
        <v>0</v>
      </c>
      <c r="BT81" s="28">
        <f t="shared" si="1015"/>
        <v>0</v>
      </c>
      <c r="BU81" s="18"/>
      <c r="BV81" s="29">
        <f t="shared" ref="BV81" si="1017">BT81</f>
        <v>0</v>
      </c>
      <c r="BW81" s="28">
        <f t="shared" si="1015"/>
        <v>0</v>
      </c>
      <c r="BX81" s="18"/>
      <c r="BY81" s="29">
        <f t="shared" ref="BY81" si="1018">BW81</f>
        <v>0</v>
      </c>
      <c r="BZ81" s="28">
        <f t="shared" si="1015"/>
        <v>0</v>
      </c>
      <c r="CA81" s="18"/>
      <c r="CB81" s="29">
        <f t="shared" ref="CB81" si="1019">BZ81</f>
        <v>0</v>
      </c>
    </row>
    <row r="82" spans="1:80" x14ac:dyDescent="0.25">
      <c r="B82" s="21" t="e">
        <f>E82/$E$28</f>
        <v>#DIV/0!</v>
      </c>
      <c r="C82" s="56"/>
      <c r="D82" s="69" t="s">
        <v>100</v>
      </c>
      <c r="E82" s="56">
        <f>'Trading Input Sheet'!D99</f>
        <v>0</v>
      </c>
      <c r="F82" s="28" t="e">
        <f>F$28*$B82</f>
        <v>#DIV/0!</v>
      </c>
      <c r="G82" s="18"/>
      <c r="H82" s="29">
        <f>IF(H$28&gt;0,$E82/12,0)</f>
        <v>0</v>
      </c>
      <c r="I82" s="28" t="e">
        <f t="shared" ref="I82" si="1020">I$28*$B82</f>
        <v>#DIV/0!</v>
      </c>
      <c r="J82" s="18"/>
      <c r="K82" s="29">
        <f>IF(K$28&gt;0,$E82/12,0)</f>
        <v>0</v>
      </c>
      <c r="L82" s="28" t="e">
        <f t="shared" ref="L82" si="1021">L$28*$B82</f>
        <v>#DIV/0!</v>
      </c>
      <c r="M82" s="18"/>
      <c r="N82" s="29">
        <f>IF(N$28&gt;0,$E82/12,0)</f>
        <v>0</v>
      </c>
      <c r="O82" s="28" t="e">
        <f t="shared" ref="O82" si="1022">O$28*$B82</f>
        <v>#DIV/0!</v>
      </c>
      <c r="P82" s="18"/>
      <c r="Q82" s="29">
        <f>IF(Q$28&gt;0,$E82/12,0)</f>
        <v>0</v>
      </c>
      <c r="R82" s="28" t="e">
        <f>R$28*$B82</f>
        <v>#DIV/0!</v>
      </c>
      <c r="S82" s="18"/>
      <c r="T82" s="29">
        <f>IF(T$28&gt;0,$E82/12,0)</f>
        <v>0</v>
      </c>
      <c r="U82" s="28" t="e">
        <f t="shared" ref="U82" si="1023">U$28*$B82</f>
        <v>#DIV/0!</v>
      </c>
      <c r="V82" s="18"/>
      <c r="W82" s="29">
        <f>IF(W$28&gt;0,$E82/12,0)</f>
        <v>0</v>
      </c>
      <c r="X82" s="28" t="e">
        <f t="shared" ref="X82" si="1024">X$28*$B82</f>
        <v>#DIV/0!</v>
      </c>
      <c r="Y82" s="18"/>
      <c r="Z82" s="29">
        <f>IF(Z$28&gt;0,$E82/12,0)</f>
        <v>0</v>
      </c>
      <c r="AA82" s="28" t="e">
        <f t="shared" ref="AA82" si="1025">AA$28*$B82</f>
        <v>#DIV/0!</v>
      </c>
      <c r="AB82" s="18"/>
      <c r="AC82" s="29">
        <f>IF(AC$28&gt;0,$E82/12,0)</f>
        <v>0</v>
      </c>
      <c r="AD82" s="28" t="e">
        <f t="shared" ref="AD82" si="1026">AD$28*$B82</f>
        <v>#DIV/0!</v>
      </c>
      <c r="AE82" s="18"/>
      <c r="AF82" s="29">
        <f>IF(AF$28&gt;0,$E82/12,0)</f>
        <v>0</v>
      </c>
      <c r="AG82" s="28" t="e">
        <f t="shared" ref="AG82" si="1027">AG$28*$B82</f>
        <v>#DIV/0!</v>
      </c>
      <c r="AH82" s="18"/>
      <c r="AI82" s="29">
        <f>IF(AI$28&gt;0,$E82/12,0)</f>
        <v>0</v>
      </c>
      <c r="AJ82" s="28" t="e">
        <f t="shared" ref="AJ82" si="1028">AJ$28*$B82</f>
        <v>#DIV/0!</v>
      </c>
      <c r="AK82" s="18"/>
      <c r="AL82" s="29">
        <f>IF(AL$28&gt;0,$E82/12,0)</f>
        <v>0</v>
      </c>
      <c r="AM82" s="28" t="e">
        <f t="shared" ref="AM82" si="1029">AM$28*$B82</f>
        <v>#DIV/0!</v>
      </c>
      <c r="AN82" s="18"/>
      <c r="AO82" s="29">
        <f>IF(AO$28&gt;0,$E82/12,0)</f>
        <v>0</v>
      </c>
      <c r="AP82" s="28" t="e">
        <f t="shared" ref="AP82" si="1030">AP$28*$B82</f>
        <v>#DIV/0!</v>
      </c>
      <c r="AQ82" s="18"/>
      <c r="AR82" s="29">
        <f>IF(AR$28&gt;0,$E82/12,0)</f>
        <v>0</v>
      </c>
      <c r="AS82" s="28" t="e">
        <f t="shared" ref="AS82:BK82" si="1031">AS$28*$B82</f>
        <v>#DIV/0!</v>
      </c>
      <c r="AT82" s="18"/>
      <c r="AU82" s="29">
        <f t="shared" ref="AU82" si="1032">IF(AU$28&gt;0,$E82/12,0)</f>
        <v>0</v>
      </c>
      <c r="AV82" s="28" t="e">
        <f t="shared" si="1031"/>
        <v>#DIV/0!</v>
      </c>
      <c r="AW82" s="18"/>
      <c r="AX82" s="29">
        <f t="shared" ref="AX82" si="1033">IF(AX$28&gt;0,$E82/12,0)</f>
        <v>0</v>
      </c>
      <c r="AY82" s="28" t="e">
        <f t="shared" si="1031"/>
        <v>#DIV/0!</v>
      </c>
      <c r="AZ82" s="18"/>
      <c r="BA82" s="29">
        <f t="shared" ref="BA82" si="1034">IF(BA$28&gt;0,$E82/12,0)</f>
        <v>0</v>
      </c>
      <c r="BB82" s="28" t="e">
        <f t="shared" si="1031"/>
        <v>#DIV/0!</v>
      </c>
      <c r="BC82" s="18"/>
      <c r="BD82" s="29">
        <f t="shared" ref="BD82" si="1035">IF(BD$28&gt;0,$E82/12,0)</f>
        <v>0</v>
      </c>
      <c r="BE82" s="28" t="e">
        <f t="shared" si="1031"/>
        <v>#DIV/0!</v>
      </c>
      <c r="BF82" s="18"/>
      <c r="BG82" s="29">
        <f t="shared" ref="BG82" si="1036">IF(BG$28&gt;0,$E82/12,0)</f>
        <v>0</v>
      </c>
      <c r="BH82" s="28" t="e">
        <f t="shared" si="1031"/>
        <v>#DIV/0!</v>
      </c>
      <c r="BI82" s="18"/>
      <c r="BJ82" s="29">
        <f t="shared" ref="BJ82" si="1037">IF(BJ$28&gt;0,$E82/12,0)</f>
        <v>0</v>
      </c>
      <c r="BK82" s="28" t="e">
        <f t="shared" si="1031"/>
        <v>#DIV/0!</v>
      </c>
      <c r="BL82" s="18"/>
      <c r="BM82" s="29">
        <f t="shared" ref="BM82" si="1038">IF(BM$28&gt;0,$E82/12,0)</f>
        <v>0</v>
      </c>
      <c r="BN82" s="28" t="e">
        <f t="shared" ref="BN82" si="1039">BN$28*$B82</f>
        <v>#DIV/0!</v>
      </c>
      <c r="BO82" s="18"/>
      <c r="BP82" s="29">
        <f>IF(BP$28&gt;0,$E82/12,0)</f>
        <v>0</v>
      </c>
      <c r="BQ82" s="28" t="e">
        <f t="shared" ref="BQ82:BZ82" si="1040">BQ$28*$B82</f>
        <v>#DIV/0!</v>
      </c>
      <c r="BR82" s="18"/>
      <c r="BS82" s="29">
        <f t="shared" ref="BS82" si="1041">IF(BS$28&gt;0,$E82/12,0)</f>
        <v>0</v>
      </c>
      <c r="BT82" s="28" t="e">
        <f t="shared" si="1040"/>
        <v>#DIV/0!</v>
      </c>
      <c r="BU82" s="18"/>
      <c r="BV82" s="29">
        <f t="shared" ref="BV82" si="1042">IF(BV$28&gt;0,$E82/12,0)</f>
        <v>0</v>
      </c>
      <c r="BW82" s="28" t="e">
        <f t="shared" si="1040"/>
        <v>#DIV/0!</v>
      </c>
      <c r="BX82" s="18"/>
      <c r="BY82" s="29">
        <f t="shared" ref="BY82" si="1043">IF(BY$28&gt;0,$E82/12,0)</f>
        <v>0</v>
      </c>
      <c r="BZ82" s="28" t="e">
        <f t="shared" si="1040"/>
        <v>#DIV/0!</v>
      </c>
      <c r="CA82" s="18"/>
      <c r="CB82" s="29">
        <f t="shared" ref="CB82" si="1044">IF(CB$28&gt;0,$E82/12,0)</f>
        <v>0</v>
      </c>
    </row>
    <row r="83" spans="1:80" x14ac:dyDescent="0.25">
      <c r="A83" t="s">
        <v>45</v>
      </c>
      <c r="B83" s="21" t="e">
        <f>E83/$E$28</f>
        <v>#DIV/0!</v>
      </c>
      <c r="C83" s="21"/>
      <c r="D83" s="69" t="s">
        <v>101</v>
      </c>
      <c r="E83" s="56">
        <f>'Trading Input Sheet'!D100</f>
        <v>0</v>
      </c>
      <c r="F83" s="28">
        <f>$E83/12</f>
        <v>0</v>
      </c>
      <c r="G83" s="18"/>
      <c r="H83" s="29">
        <f>F83</f>
        <v>0</v>
      </c>
      <c r="I83" s="28">
        <f t="shared" ref="I83" si="1045">$E83/12</f>
        <v>0</v>
      </c>
      <c r="J83" s="18"/>
      <c r="K83" s="29">
        <f t="shared" ref="K83" si="1046">I83</f>
        <v>0</v>
      </c>
      <c r="L83" s="28">
        <f t="shared" ref="L83" si="1047">$E83/12</f>
        <v>0</v>
      </c>
      <c r="M83" s="18"/>
      <c r="N83" s="29">
        <f t="shared" ref="N83" si="1048">L83</f>
        <v>0</v>
      </c>
      <c r="O83" s="28">
        <f t="shared" ref="O83" si="1049">$E83/12</f>
        <v>0</v>
      </c>
      <c r="P83" s="18"/>
      <c r="Q83" s="29">
        <f t="shared" ref="Q83" si="1050">O83</f>
        <v>0</v>
      </c>
      <c r="R83" s="28">
        <f>IF(R$2=$A$2,$E83/12*(S$10/R$10),$E83/12)</f>
        <v>0</v>
      </c>
      <c r="S83" s="18"/>
      <c r="T83" s="29">
        <f t="shared" ref="T83" si="1051">R83</f>
        <v>0</v>
      </c>
      <c r="U83" s="28">
        <f t="shared" ref="U83" si="1052">$E83/12</f>
        <v>0</v>
      </c>
      <c r="V83" s="18"/>
      <c r="W83" s="29">
        <f t="shared" ref="W83" si="1053">U83</f>
        <v>0</v>
      </c>
      <c r="X83" s="28">
        <f t="shared" ref="X83" si="1054">$E83/12</f>
        <v>0</v>
      </c>
      <c r="Y83" s="18"/>
      <c r="Z83" s="29">
        <f t="shared" ref="Z83" si="1055">X83</f>
        <v>0</v>
      </c>
      <c r="AA83" s="28">
        <f t="shared" ref="AA83" si="1056">$E83/12</f>
        <v>0</v>
      </c>
      <c r="AB83" s="18"/>
      <c r="AC83" s="29">
        <f t="shared" ref="AC83" si="1057">AA83</f>
        <v>0</v>
      </c>
      <c r="AD83" s="28">
        <f t="shared" ref="AD83" si="1058">$E83/12</f>
        <v>0</v>
      </c>
      <c r="AE83" s="18"/>
      <c r="AF83" s="29">
        <f t="shared" ref="AF83" si="1059">AD83</f>
        <v>0</v>
      </c>
      <c r="AG83" s="28">
        <f t="shared" ref="AG83" si="1060">$E83/12</f>
        <v>0</v>
      </c>
      <c r="AH83" s="18"/>
      <c r="AI83" s="29">
        <f t="shared" ref="AI83" si="1061">AG83</f>
        <v>0</v>
      </c>
      <c r="AJ83" s="28">
        <f t="shared" ref="AJ83" si="1062">$E83/12</f>
        <v>0</v>
      </c>
      <c r="AK83" s="18"/>
      <c r="AL83" s="29">
        <f t="shared" ref="AL83" si="1063">AJ83</f>
        <v>0</v>
      </c>
      <c r="AM83" s="28">
        <f t="shared" ref="AM83:AP83" si="1064">$E83/12</f>
        <v>0</v>
      </c>
      <c r="AN83" s="18"/>
      <c r="AO83" s="29">
        <f t="shared" ref="AO83" si="1065">AM83</f>
        <v>0</v>
      </c>
      <c r="AP83" s="28">
        <f t="shared" si="1064"/>
        <v>0</v>
      </c>
      <c r="AQ83" s="18"/>
      <c r="AR83" s="29">
        <f t="shared" ref="AR83" si="1066">AP83</f>
        <v>0</v>
      </c>
      <c r="AS83" s="28">
        <f t="shared" ref="AS83:BK83" si="1067">$E83/12</f>
        <v>0</v>
      </c>
      <c r="AT83" s="18"/>
      <c r="AU83" s="29">
        <f t="shared" ref="AU83" si="1068">AS83</f>
        <v>0</v>
      </c>
      <c r="AV83" s="28">
        <f t="shared" si="1067"/>
        <v>0</v>
      </c>
      <c r="AW83" s="18"/>
      <c r="AX83" s="29">
        <f t="shared" ref="AX83" si="1069">AV83</f>
        <v>0</v>
      </c>
      <c r="AY83" s="28">
        <f t="shared" si="1067"/>
        <v>0</v>
      </c>
      <c r="AZ83" s="18"/>
      <c r="BA83" s="29">
        <f t="shared" ref="BA83" si="1070">AY83</f>
        <v>0</v>
      </c>
      <c r="BB83" s="28">
        <f t="shared" si="1067"/>
        <v>0</v>
      </c>
      <c r="BC83" s="18"/>
      <c r="BD83" s="29">
        <f t="shared" ref="BD83" si="1071">BB83</f>
        <v>0</v>
      </c>
      <c r="BE83" s="28">
        <f t="shared" si="1067"/>
        <v>0</v>
      </c>
      <c r="BF83" s="18"/>
      <c r="BG83" s="29">
        <f t="shared" ref="BG83" si="1072">BE83</f>
        <v>0</v>
      </c>
      <c r="BH83" s="28">
        <f t="shared" si="1067"/>
        <v>0</v>
      </c>
      <c r="BI83" s="18"/>
      <c r="BJ83" s="29">
        <f t="shared" ref="BJ83" si="1073">BH83</f>
        <v>0</v>
      </c>
      <c r="BK83" s="28">
        <f t="shared" si="1067"/>
        <v>0</v>
      </c>
      <c r="BL83" s="18"/>
      <c r="BM83" s="29">
        <f t="shared" ref="BM83" si="1074">BK83</f>
        <v>0</v>
      </c>
      <c r="BN83" s="28">
        <f t="shared" ref="BN83" si="1075">$E83/12</f>
        <v>0</v>
      </c>
      <c r="BO83" s="18"/>
      <c r="BP83" s="29">
        <f t="shared" ref="BP83" si="1076">BN83</f>
        <v>0</v>
      </c>
      <c r="BQ83" s="28">
        <f t="shared" ref="BQ83:BZ83" si="1077">$E83/12</f>
        <v>0</v>
      </c>
      <c r="BR83" s="18"/>
      <c r="BS83" s="29">
        <f t="shared" ref="BS83" si="1078">BQ83</f>
        <v>0</v>
      </c>
      <c r="BT83" s="28">
        <f t="shared" si="1077"/>
        <v>0</v>
      </c>
      <c r="BU83" s="18"/>
      <c r="BV83" s="29">
        <f t="shared" ref="BV83" si="1079">BT83</f>
        <v>0</v>
      </c>
      <c r="BW83" s="28">
        <f t="shared" si="1077"/>
        <v>0</v>
      </c>
      <c r="BX83" s="18"/>
      <c r="BY83" s="29">
        <f t="shared" ref="BY83" si="1080">BW83</f>
        <v>0</v>
      </c>
      <c r="BZ83" s="28">
        <f t="shared" si="1077"/>
        <v>0</v>
      </c>
      <c r="CA83" s="18"/>
      <c r="CB83" s="29">
        <f t="shared" ref="CB83" si="1081">BZ83</f>
        <v>0</v>
      </c>
    </row>
    <row r="84" spans="1:80" x14ac:dyDescent="0.25">
      <c r="C84" s="42"/>
      <c r="D84" s="62" t="s">
        <v>23</v>
      </c>
      <c r="E84" s="72" t="e">
        <f>SUM(E85:E86)</f>
        <v>#DIV/0!</v>
      </c>
      <c r="F84" s="38" t="e">
        <f t="shared" ref="F84:AR84" si="1082">SUM(F85:F86)</f>
        <v>#DIV/0!</v>
      </c>
      <c r="G84" s="19">
        <f t="shared" si="1082"/>
        <v>0</v>
      </c>
      <c r="H84" s="39" t="e">
        <f t="shared" si="1082"/>
        <v>#DIV/0!</v>
      </c>
      <c r="I84" s="38" t="e">
        <f t="shared" si="1082"/>
        <v>#DIV/0!</v>
      </c>
      <c r="J84" s="19">
        <f t="shared" si="1082"/>
        <v>0</v>
      </c>
      <c r="K84" s="39" t="e">
        <f t="shared" si="1082"/>
        <v>#DIV/0!</v>
      </c>
      <c r="L84" s="38" t="e">
        <f t="shared" si="1082"/>
        <v>#DIV/0!</v>
      </c>
      <c r="M84" s="19">
        <f t="shared" si="1082"/>
        <v>0</v>
      </c>
      <c r="N84" s="39" t="e">
        <f t="shared" si="1082"/>
        <v>#DIV/0!</v>
      </c>
      <c r="O84" s="38" t="e">
        <f t="shared" si="1082"/>
        <v>#DIV/0!</v>
      </c>
      <c r="P84" s="19">
        <f t="shared" si="1082"/>
        <v>0</v>
      </c>
      <c r="Q84" s="39" t="e">
        <f t="shared" si="1082"/>
        <v>#DIV/0!</v>
      </c>
      <c r="R84" s="38" t="e">
        <f t="shared" si="1082"/>
        <v>#DIV/0!</v>
      </c>
      <c r="S84" s="19">
        <f t="shared" si="1082"/>
        <v>0</v>
      </c>
      <c r="T84" s="39" t="e">
        <f t="shared" si="1082"/>
        <v>#DIV/0!</v>
      </c>
      <c r="U84" s="38" t="e">
        <f t="shared" si="1082"/>
        <v>#DIV/0!</v>
      </c>
      <c r="V84" s="19">
        <f t="shared" si="1082"/>
        <v>0</v>
      </c>
      <c r="W84" s="39" t="e">
        <f t="shared" si="1082"/>
        <v>#DIV/0!</v>
      </c>
      <c r="X84" s="38" t="e">
        <f t="shared" si="1082"/>
        <v>#DIV/0!</v>
      </c>
      <c r="Y84" s="19">
        <f t="shared" si="1082"/>
        <v>0</v>
      </c>
      <c r="Z84" s="39" t="e">
        <f t="shared" si="1082"/>
        <v>#DIV/0!</v>
      </c>
      <c r="AA84" s="38" t="e">
        <f t="shared" si="1082"/>
        <v>#DIV/0!</v>
      </c>
      <c r="AB84" s="19">
        <f t="shared" si="1082"/>
        <v>0</v>
      </c>
      <c r="AC84" s="39" t="e">
        <f t="shared" si="1082"/>
        <v>#DIV/0!</v>
      </c>
      <c r="AD84" s="38" t="e">
        <f t="shared" si="1082"/>
        <v>#DIV/0!</v>
      </c>
      <c r="AE84" s="19">
        <f t="shared" si="1082"/>
        <v>0</v>
      </c>
      <c r="AF84" s="39" t="e">
        <f t="shared" si="1082"/>
        <v>#DIV/0!</v>
      </c>
      <c r="AG84" s="38" t="e">
        <f t="shared" si="1082"/>
        <v>#DIV/0!</v>
      </c>
      <c r="AH84" s="19">
        <f t="shared" si="1082"/>
        <v>0</v>
      </c>
      <c r="AI84" s="39" t="e">
        <f t="shared" si="1082"/>
        <v>#DIV/0!</v>
      </c>
      <c r="AJ84" s="38" t="e">
        <f t="shared" si="1082"/>
        <v>#DIV/0!</v>
      </c>
      <c r="AK84" s="19">
        <f t="shared" si="1082"/>
        <v>0</v>
      </c>
      <c r="AL84" s="39" t="e">
        <f t="shared" si="1082"/>
        <v>#DIV/0!</v>
      </c>
      <c r="AM84" s="38" t="e">
        <f t="shared" si="1082"/>
        <v>#DIV/0!</v>
      </c>
      <c r="AN84" s="19">
        <f t="shared" si="1082"/>
        <v>0</v>
      </c>
      <c r="AO84" s="39" t="e">
        <f t="shared" si="1082"/>
        <v>#DIV/0!</v>
      </c>
      <c r="AP84" s="38" t="e">
        <f t="shared" si="1082"/>
        <v>#DIV/0!</v>
      </c>
      <c r="AQ84" s="19">
        <f t="shared" si="1082"/>
        <v>0</v>
      </c>
      <c r="AR84" s="39" t="e">
        <f t="shared" si="1082"/>
        <v>#DIV/0!</v>
      </c>
      <c r="AS84" s="38" t="e">
        <f t="shared" ref="AS84:BP84" si="1083">SUM(AS85:AS86)</f>
        <v>#DIV/0!</v>
      </c>
      <c r="AT84" s="19">
        <f t="shared" si="1083"/>
        <v>0</v>
      </c>
      <c r="AU84" s="39" t="e">
        <f t="shared" si="1083"/>
        <v>#DIV/0!</v>
      </c>
      <c r="AV84" s="38" t="e">
        <f t="shared" si="1083"/>
        <v>#DIV/0!</v>
      </c>
      <c r="AW84" s="19">
        <f t="shared" si="1083"/>
        <v>0</v>
      </c>
      <c r="AX84" s="39" t="e">
        <f t="shared" si="1083"/>
        <v>#DIV/0!</v>
      </c>
      <c r="AY84" s="38" t="e">
        <f t="shared" si="1083"/>
        <v>#DIV/0!</v>
      </c>
      <c r="AZ84" s="19">
        <f t="shared" si="1083"/>
        <v>0</v>
      </c>
      <c r="BA84" s="39" t="e">
        <f t="shared" si="1083"/>
        <v>#DIV/0!</v>
      </c>
      <c r="BB84" s="38" t="e">
        <f t="shared" si="1083"/>
        <v>#DIV/0!</v>
      </c>
      <c r="BC84" s="19">
        <f t="shared" si="1083"/>
        <v>0</v>
      </c>
      <c r="BD84" s="39" t="e">
        <f t="shared" si="1083"/>
        <v>#DIV/0!</v>
      </c>
      <c r="BE84" s="38" t="e">
        <f t="shared" si="1083"/>
        <v>#DIV/0!</v>
      </c>
      <c r="BF84" s="19">
        <f t="shared" si="1083"/>
        <v>0</v>
      </c>
      <c r="BG84" s="39" t="e">
        <f t="shared" si="1083"/>
        <v>#DIV/0!</v>
      </c>
      <c r="BH84" s="38" t="e">
        <f t="shared" si="1083"/>
        <v>#DIV/0!</v>
      </c>
      <c r="BI84" s="19">
        <f t="shared" si="1083"/>
        <v>0</v>
      </c>
      <c r="BJ84" s="39" t="e">
        <f t="shared" si="1083"/>
        <v>#DIV/0!</v>
      </c>
      <c r="BK84" s="38" t="e">
        <f t="shared" si="1083"/>
        <v>#DIV/0!</v>
      </c>
      <c r="BL84" s="19">
        <f t="shared" si="1083"/>
        <v>0</v>
      </c>
      <c r="BM84" s="39" t="e">
        <f t="shared" si="1083"/>
        <v>#DIV/0!</v>
      </c>
      <c r="BN84" s="38" t="e">
        <f t="shared" si="1083"/>
        <v>#DIV/0!</v>
      </c>
      <c r="BO84" s="19">
        <f t="shared" si="1083"/>
        <v>0</v>
      </c>
      <c r="BP84" s="39" t="e">
        <f t="shared" si="1083"/>
        <v>#DIV/0!</v>
      </c>
      <c r="BQ84" s="38" t="e">
        <f t="shared" ref="BQ84:CB84" si="1084">SUM(BQ85:BQ86)</f>
        <v>#DIV/0!</v>
      </c>
      <c r="BR84" s="19">
        <f t="shared" si="1084"/>
        <v>0</v>
      </c>
      <c r="BS84" s="39" t="e">
        <f t="shared" si="1084"/>
        <v>#DIV/0!</v>
      </c>
      <c r="BT84" s="38" t="e">
        <f t="shared" si="1084"/>
        <v>#DIV/0!</v>
      </c>
      <c r="BU84" s="19">
        <f t="shared" si="1084"/>
        <v>0</v>
      </c>
      <c r="BV84" s="39" t="e">
        <f t="shared" si="1084"/>
        <v>#DIV/0!</v>
      </c>
      <c r="BW84" s="38" t="e">
        <f t="shared" si="1084"/>
        <v>#DIV/0!</v>
      </c>
      <c r="BX84" s="19">
        <f t="shared" si="1084"/>
        <v>0</v>
      </c>
      <c r="BY84" s="39" t="e">
        <f t="shared" si="1084"/>
        <v>#DIV/0!</v>
      </c>
      <c r="BZ84" s="38" t="e">
        <f t="shared" si="1084"/>
        <v>#DIV/0!</v>
      </c>
      <c r="CA84" s="19">
        <f t="shared" si="1084"/>
        <v>0</v>
      </c>
      <c r="CB84" s="39" t="e">
        <f t="shared" si="1084"/>
        <v>#DIV/0!</v>
      </c>
    </row>
    <row r="85" spans="1:80" x14ac:dyDescent="0.25">
      <c r="A85" t="s">
        <v>45</v>
      </c>
      <c r="D85" s="69" t="s">
        <v>57</v>
      </c>
      <c r="E85" s="56" t="e">
        <f>'Trading Input Sheet'!D102</f>
        <v>#DIV/0!</v>
      </c>
      <c r="F85" s="28" t="e">
        <f>$E$85*(F28/SUMIFS(28:28,18:18,"Normalised"))</f>
        <v>#DIV/0!</v>
      </c>
      <c r="G85" s="18"/>
      <c r="H85" s="29" t="e">
        <f>F85*H29</f>
        <v>#DIV/0!</v>
      </c>
      <c r="I85" s="28" t="e">
        <f t="shared" ref="I85" si="1085">$E$85*(I28/SUMIFS(28:28,18:18,"Normalised"))</f>
        <v>#DIV/0!</v>
      </c>
      <c r="J85" s="18"/>
      <c r="K85" s="29" t="e">
        <f t="shared" ref="K85" si="1086">I85*K29</f>
        <v>#DIV/0!</v>
      </c>
      <c r="L85" s="28" t="e">
        <f t="shared" ref="L85" si="1087">$E$85*(L28/SUMIFS(28:28,18:18,"Normalised"))</f>
        <v>#DIV/0!</v>
      </c>
      <c r="M85" s="18"/>
      <c r="N85" s="29" t="e">
        <f t="shared" ref="N85" si="1088">L85*N29</f>
        <v>#DIV/0!</v>
      </c>
      <c r="O85" s="28" t="e">
        <f t="shared" ref="O85" si="1089">$E$85*(O28/SUMIFS(28:28,18:18,"Normalised"))</f>
        <v>#DIV/0!</v>
      </c>
      <c r="P85" s="18"/>
      <c r="Q85" s="29" t="e">
        <f t="shared" ref="Q85" si="1090">O85*Q29</f>
        <v>#DIV/0!</v>
      </c>
      <c r="R85" s="28" t="e">
        <f t="shared" ref="R85" si="1091">$E$85*(R28/SUMIFS(28:28,18:18,"Normalised"))</f>
        <v>#DIV/0!</v>
      </c>
      <c r="S85" s="18"/>
      <c r="T85" s="29" t="e">
        <f t="shared" ref="T85" si="1092">R85*T29</f>
        <v>#DIV/0!</v>
      </c>
      <c r="U85" s="28" t="e">
        <f t="shared" ref="U85" si="1093">$E$85*(U28/SUMIFS(28:28,18:18,"Normalised"))</f>
        <v>#DIV/0!</v>
      </c>
      <c r="V85" s="18"/>
      <c r="W85" s="29" t="e">
        <f t="shared" ref="W85" si="1094">U85*W29</f>
        <v>#DIV/0!</v>
      </c>
      <c r="X85" s="28" t="e">
        <f t="shared" ref="X85" si="1095">$E$85*(X28/SUMIFS(28:28,18:18,"Normalised"))</f>
        <v>#DIV/0!</v>
      </c>
      <c r="Y85" s="18"/>
      <c r="Z85" s="29" t="e">
        <f t="shared" ref="Z85" si="1096">X85*Z29</f>
        <v>#DIV/0!</v>
      </c>
      <c r="AA85" s="28" t="e">
        <f t="shared" ref="AA85" si="1097">$E$85*(AA28/SUMIFS(28:28,18:18,"Normalised"))</f>
        <v>#DIV/0!</v>
      </c>
      <c r="AB85" s="18"/>
      <c r="AC85" s="29" t="e">
        <f t="shared" ref="AC85" si="1098">AA85*AC29</f>
        <v>#DIV/0!</v>
      </c>
      <c r="AD85" s="28" t="e">
        <f t="shared" ref="AD85" si="1099">$E$85*(AD28/SUMIFS(28:28,18:18,"Normalised"))</f>
        <v>#DIV/0!</v>
      </c>
      <c r="AE85" s="18"/>
      <c r="AF85" s="29" t="e">
        <f t="shared" ref="AF85" si="1100">AD85*AF29</f>
        <v>#DIV/0!</v>
      </c>
      <c r="AG85" s="28" t="e">
        <f t="shared" ref="AG85" si="1101">$E$85*(AG28/SUMIFS(28:28,18:18,"Normalised"))</f>
        <v>#DIV/0!</v>
      </c>
      <c r="AH85" s="18"/>
      <c r="AI85" s="29" t="e">
        <f t="shared" ref="AI85" si="1102">AG85*AI29</f>
        <v>#DIV/0!</v>
      </c>
      <c r="AJ85" s="28" t="e">
        <f t="shared" ref="AJ85" si="1103">$E$85*(AJ28/SUMIFS(28:28,18:18,"Normalised"))</f>
        <v>#DIV/0!</v>
      </c>
      <c r="AK85" s="18"/>
      <c r="AL85" s="29" t="e">
        <f t="shared" ref="AL85" si="1104">AJ85*AL29</f>
        <v>#DIV/0!</v>
      </c>
      <c r="AM85" s="28" t="e">
        <f t="shared" ref="AM85" si="1105">$E$85*(AM28/SUMIFS(28:28,18:18,"Normalised"))</f>
        <v>#DIV/0!</v>
      </c>
      <c r="AN85" s="18"/>
      <c r="AO85" s="29" t="e">
        <f t="shared" ref="AO85" si="1106">AM85*AO29</f>
        <v>#DIV/0!</v>
      </c>
      <c r="AP85" s="28" t="e">
        <f t="shared" ref="AP85" si="1107">$E$85*(AP28/SUMIFS(28:28,18:18,"Normalised"))</f>
        <v>#DIV/0!</v>
      </c>
      <c r="AQ85" s="18"/>
      <c r="AR85" s="29" t="e">
        <f t="shared" ref="AR85" si="1108">AP85*AR29</f>
        <v>#DIV/0!</v>
      </c>
      <c r="AS85" s="28" t="e">
        <f t="shared" ref="AS85" si="1109">$E$85*(AS28/SUMIFS(28:28,18:18,"Normalised"))</f>
        <v>#DIV/0!</v>
      </c>
      <c r="AT85" s="18"/>
      <c r="AU85" s="29" t="e">
        <f t="shared" ref="AU85" si="1110">AS85*AU29</f>
        <v>#DIV/0!</v>
      </c>
      <c r="AV85" s="28" t="e">
        <f t="shared" ref="AV85" si="1111">$E$85*(AV28/SUMIFS(28:28,18:18,"Normalised"))</f>
        <v>#DIV/0!</v>
      </c>
      <c r="AW85" s="18"/>
      <c r="AX85" s="29" t="e">
        <f t="shared" ref="AX85" si="1112">AV85*AX29</f>
        <v>#DIV/0!</v>
      </c>
      <c r="AY85" s="28" t="e">
        <f t="shared" ref="AY85" si="1113">$E$85*(AY28/SUMIFS(28:28,18:18,"Normalised"))</f>
        <v>#DIV/0!</v>
      </c>
      <c r="AZ85" s="18"/>
      <c r="BA85" s="29" t="e">
        <f t="shared" ref="BA85" si="1114">AY85*BA29</f>
        <v>#DIV/0!</v>
      </c>
      <c r="BB85" s="28" t="e">
        <f t="shared" ref="BB85" si="1115">$E$85*(BB28/SUMIFS(28:28,18:18,"Normalised"))</f>
        <v>#DIV/0!</v>
      </c>
      <c r="BC85" s="18"/>
      <c r="BD85" s="29" t="e">
        <f t="shared" ref="BD85" si="1116">BB85*BD29</f>
        <v>#DIV/0!</v>
      </c>
      <c r="BE85" s="28" t="e">
        <f t="shared" ref="BE85" si="1117">$E$85*(BE28/SUMIFS(28:28,18:18,"Normalised"))</f>
        <v>#DIV/0!</v>
      </c>
      <c r="BF85" s="18"/>
      <c r="BG85" s="29" t="e">
        <f t="shared" ref="BG85" si="1118">BE85*BG29</f>
        <v>#DIV/0!</v>
      </c>
      <c r="BH85" s="28" t="e">
        <f t="shared" ref="BH85" si="1119">$E$85*(BH28/SUMIFS(28:28,18:18,"Normalised"))</f>
        <v>#DIV/0!</v>
      </c>
      <c r="BI85" s="18"/>
      <c r="BJ85" s="29" t="e">
        <f t="shared" ref="BJ85" si="1120">BH85*BJ29</f>
        <v>#DIV/0!</v>
      </c>
      <c r="BK85" s="28" t="e">
        <f t="shared" ref="BK85" si="1121">$E$85*(BK28/SUMIFS(28:28,18:18,"Normalised"))</f>
        <v>#DIV/0!</v>
      </c>
      <c r="BL85" s="18"/>
      <c r="BM85" s="29" t="e">
        <f t="shared" ref="BM85" si="1122">BK85*BM29</f>
        <v>#DIV/0!</v>
      </c>
      <c r="BN85" s="28" t="e">
        <f t="shared" ref="BN85" si="1123">$E$85*(BN28/SUMIFS(28:28,18:18,"Normalised"))</f>
        <v>#DIV/0!</v>
      </c>
      <c r="BO85" s="18"/>
      <c r="BP85" s="29" t="e">
        <f t="shared" ref="BP85" si="1124">BN85*BP29</f>
        <v>#DIV/0!</v>
      </c>
      <c r="BQ85" s="28" t="e">
        <f t="shared" ref="BQ85" si="1125">$E$85*(BQ28/SUMIFS(28:28,18:18,"Normalised"))</f>
        <v>#DIV/0!</v>
      </c>
      <c r="BR85" s="18"/>
      <c r="BS85" s="29" t="e">
        <f t="shared" ref="BS85" si="1126">BQ85*BS29</f>
        <v>#DIV/0!</v>
      </c>
      <c r="BT85" s="28" t="e">
        <f t="shared" ref="BT85" si="1127">$E$85*(BT28/SUMIFS(28:28,18:18,"Normalised"))</f>
        <v>#DIV/0!</v>
      </c>
      <c r="BU85" s="18"/>
      <c r="BV85" s="29" t="e">
        <f t="shared" ref="BV85" si="1128">BT85*BV29</f>
        <v>#DIV/0!</v>
      </c>
      <c r="BW85" s="28" t="e">
        <f t="shared" ref="BW85" si="1129">$E$85*(BW28/SUMIFS(28:28,18:18,"Normalised"))</f>
        <v>#DIV/0!</v>
      </c>
      <c r="BX85" s="18"/>
      <c r="BY85" s="29" t="e">
        <f t="shared" ref="BY85" si="1130">BW85*BY29</f>
        <v>#DIV/0!</v>
      </c>
      <c r="BZ85" s="28" t="e">
        <f t="shared" ref="BZ85" si="1131">$E$85*(BZ28/SUMIFS(28:28,18:18,"Normalised"))</f>
        <v>#DIV/0!</v>
      </c>
      <c r="CA85" s="18"/>
      <c r="CB85" s="29" t="e">
        <f t="shared" ref="CB85" si="1132">BZ85*CB29</f>
        <v>#DIV/0!</v>
      </c>
    </row>
    <row r="86" spans="1:80" x14ac:dyDescent="0.25">
      <c r="A86" t="s">
        <v>46</v>
      </c>
      <c r="D86" s="69" t="s">
        <v>58</v>
      </c>
      <c r="E86" s="56" t="e">
        <f>'Trading Input Sheet'!D103</f>
        <v>#DIV/0!</v>
      </c>
      <c r="F86" s="28" t="e">
        <f>$E86/12</f>
        <v>#DIV/0!</v>
      </c>
      <c r="G86" s="18"/>
      <c r="H86" s="29" t="e">
        <f>F86</f>
        <v>#DIV/0!</v>
      </c>
      <c r="I86" s="28" t="e">
        <f t="shared" ref="I86" si="1133">$E86/12</f>
        <v>#DIV/0!</v>
      </c>
      <c r="J86" s="18"/>
      <c r="K86" s="29" t="e">
        <f t="shared" ref="K86" si="1134">I86</f>
        <v>#DIV/0!</v>
      </c>
      <c r="L86" s="28" t="e">
        <f t="shared" ref="L86" si="1135">$E86/12</f>
        <v>#DIV/0!</v>
      </c>
      <c r="M86" s="18"/>
      <c r="N86" s="29" t="e">
        <f t="shared" ref="N86" si="1136">L86</f>
        <v>#DIV/0!</v>
      </c>
      <c r="O86" s="28" t="e">
        <f t="shared" ref="O86" si="1137">$E86/12</f>
        <v>#DIV/0!</v>
      </c>
      <c r="P86" s="18"/>
      <c r="Q86" s="29" t="e">
        <f t="shared" ref="Q86" si="1138">O86</f>
        <v>#DIV/0!</v>
      </c>
      <c r="R86" s="28" t="e">
        <f>IF(R$2=$A$2,$E86/12*(S$10/R$10),$E86/12)</f>
        <v>#DIV/0!</v>
      </c>
      <c r="S86" s="18"/>
      <c r="T86" s="29" t="e">
        <f t="shared" ref="T86" si="1139">R86</f>
        <v>#DIV/0!</v>
      </c>
      <c r="U86" s="28" t="e">
        <f t="shared" ref="U86" si="1140">$E86/12</f>
        <v>#DIV/0!</v>
      </c>
      <c r="V86" s="18"/>
      <c r="W86" s="29" t="e">
        <f t="shared" ref="W86" si="1141">U86</f>
        <v>#DIV/0!</v>
      </c>
      <c r="X86" s="28" t="e">
        <f t="shared" ref="X86" si="1142">$E86/12</f>
        <v>#DIV/0!</v>
      </c>
      <c r="Y86" s="18"/>
      <c r="Z86" s="29" t="e">
        <f t="shared" ref="Z86" si="1143">X86</f>
        <v>#DIV/0!</v>
      </c>
      <c r="AA86" s="28" t="e">
        <f t="shared" ref="AA86" si="1144">$E86/12</f>
        <v>#DIV/0!</v>
      </c>
      <c r="AB86" s="18"/>
      <c r="AC86" s="29" t="e">
        <f t="shared" ref="AC86" si="1145">AA86</f>
        <v>#DIV/0!</v>
      </c>
      <c r="AD86" s="28" t="e">
        <f t="shared" ref="AD86" si="1146">$E86/12</f>
        <v>#DIV/0!</v>
      </c>
      <c r="AE86" s="18"/>
      <c r="AF86" s="29" t="e">
        <f t="shared" ref="AF86" si="1147">AD86</f>
        <v>#DIV/0!</v>
      </c>
      <c r="AG86" s="28" t="e">
        <f t="shared" ref="AG86" si="1148">$E86/12</f>
        <v>#DIV/0!</v>
      </c>
      <c r="AH86" s="18"/>
      <c r="AI86" s="29" t="e">
        <f t="shared" ref="AI86" si="1149">AG86</f>
        <v>#DIV/0!</v>
      </c>
      <c r="AJ86" s="28" t="e">
        <f t="shared" ref="AJ86" si="1150">$E86/12</f>
        <v>#DIV/0!</v>
      </c>
      <c r="AK86" s="18"/>
      <c r="AL86" s="29" t="e">
        <f t="shared" ref="AL86" si="1151">AJ86</f>
        <v>#DIV/0!</v>
      </c>
      <c r="AM86" s="28" t="e">
        <f t="shared" ref="AM86:AP86" si="1152">$E86/12</f>
        <v>#DIV/0!</v>
      </c>
      <c r="AN86" s="18"/>
      <c r="AO86" s="29" t="e">
        <f t="shared" ref="AO86" si="1153">AM86</f>
        <v>#DIV/0!</v>
      </c>
      <c r="AP86" s="28" t="e">
        <f t="shared" si="1152"/>
        <v>#DIV/0!</v>
      </c>
      <c r="AQ86" s="18"/>
      <c r="AR86" s="29" t="e">
        <f t="shared" ref="AR86" si="1154">AP86</f>
        <v>#DIV/0!</v>
      </c>
      <c r="AS86" s="28" t="e">
        <f t="shared" ref="AS86:BK86" si="1155">$E86/12</f>
        <v>#DIV/0!</v>
      </c>
      <c r="AT86" s="18"/>
      <c r="AU86" s="29" t="e">
        <f t="shared" ref="AU86" si="1156">AS86</f>
        <v>#DIV/0!</v>
      </c>
      <c r="AV86" s="28" t="e">
        <f t="shared" si="1155"/>
        <v>#DIV/0!</v>
      </c>
      <c r="AW86" s="18"/>
      <c r="AX86" s="29" t="e">
        <f t="shared" ref="AX86" si="1157">AV86</f>
        <v>#DIV/0!</v>
      </c>
      <c r="AY86" s="28" t="e">
        <f t="shared" si="1155"/>
        <v>#DIV/0!</v>
      </c>
      <c r="AZ86" s="18"/>
      <c r="BA86" s="29" t="e">
        <f t="shared" ref="BA86" si="1158">AY86</f>
        <v>#DIV/0!</v>
      </c>
      <c r="BB86" s="28" t="e">
        <f t="shared" si="1155"/>
        <v>#DIV/0!</v>
      </c>
      <c r="BC86" s="18"/>
      <c r="BD86" s="29" t="e">
        <f t="shared" ref="BD86" si="1159">BB86</f>
        <v>#DIV/0!</v>
      </c>
      <c r="BE86" s="28" t="e">
        <f t="shared" si="1155"/>
        <v>#DIV/0!</v>
      </c>
      <c r="BF86" s="18"/>
      <c r="BG86" s="29" t="e">
        <f t="shared" ref="BG86" si="1160">BE86</f>
        <v>#DIV/0!</v>
      </c>
      <c r="BH86" s="28" t="e">
        <f t="shared" si="1155"/>
        <v>#DIV/0!</v>
      </c>
      <c r="BI86" s="18"/>
      <c r="BJ86" s="29" t="e">
        <f t="shared" ref="BJ86" si="1161">BH86</f>
        <v>#DIV/0!</v>
      </c>
      <c r="BK86" s="28" t="e">
        <f t="shared" si="1155"/>
        <v>#DIV/0!</v>
      </c>
      <c r="BL86" s="18"/>
      <c r="BM86" s="29" t="e">
        <f t="shared" ref="BM86" si="1162">BK86</f>
        <v>#DIV/0!</v>
      </c>
      <c r="BN86" s="28" t="e">
        <f t="shared" ref="BN86" si="1163">$E86/12</f>
        <v>#DIV/0!</v>
      </c>
      <c r="BO86" s="18"/>
      <c r="BP86" s="29" t="e">
        <f t="shared" ref="BP86" si="1164">BN86</f>
        <v>#DIV/0!</v>
      </c>
      <c r="BQ86" s="28" t="e">
        <f t="shared" ref="BQ86:BZ86" si="1165">$E86/12</f>
        <v>#DIV/0!</v>
      </c>
      <c r="BR86" s="18"/>
      <c r="BS86" s="29" t="e">
        <f t="shared" ref="BS86" si="1166">BQ86</f>
        <v>#DIV/0!</v>
      </c>
      <c r="BT86" s="28" t="e">
        <f t="shared" si="1165"/>
        <v>#DIV/0!</v>
      </c>
      <c r="BU86" s="18"/>
      <c r="BV86" s="29" t="e">
        <f t="shared" ref="BV86" si="1167">BT86</f>
        <v>#DIV/0!</v>
      </c>
      <c r="BW86" s="28" t="e">
        <f t="shared" si="1165"/>
        <v>#DIV/0!</v>
      </c>
      <c r="BX86" s="18"/>
      <c r="BY86" s="29" t="e">
        <f t="shared" ref="BY86" si="1168">BW86</f>
        <v>#DIV/0!</v>
      </c>
      <c r="BZ86" s="28" t="e">
        <f t="shared" si="1165"/>
        <v>#DIV/0!</v>
      </c>
      <c r="CA86" s="18"/>
      <c r="CB86" s="29" t="e">
        <f t="shared" ref="CB86" si="1169">BZ86</f>
        <v>#DIV/0!</v>
      </c>
    </row>
    <row r="87" spans="1:80" x14ac:dyDescent="0.25">
      <c r="D87" s="67" t="s">
        <v>24</v>
      </c>
      <c r="E87" s="41" t="e">
        <f>E69+E74+E79+E84</f>
        <v>#DIV/0!</v>
      </c>
      <c r="F87" s="40" t="e">
        <f t="shared" ref="F87:AR87" si="1170">F69+F74+F79+F84</f>
        <v>#DIV/0!</v>
      </c>
      <c r="G87" s="6">
        <f t="shared" si="1170"/>
        <v>0</v>
      </c>
      <c r="H87" s="41" t="e">
        <f t="shared" si="1170"/>
        <v>#DIV/0!</v>
      </c>
      <c r="I87" s="40" t="e">
        <f t="shared" si="1170"/>
        <v>#DIV/0!</v>
      </c>
      <c r="J87" s="6">
        <f t="shared" si="1170"/>
        <v>0</v>
      </c>
      <c r="K87" s="41" t="e">
        <f t="shared" si="1170"/>
        <v>#DIV/0!</v>
      </c>
      <c r="L87" s="40" t="e">
        <f t="shared" si="1170"/>
        <v>#DIV/0!</v>
      </c>
      <c r="M87" s="6">
        <f t="shared" si="1170"/>
        <v>0</v>
      </c>
      <c r="N87" s="41" t="e">
        <f t="shared" si="1170"/>
        <v>#DIV/0!</v>
      </c>
      <c r="O87" s="40" t="e">
        <f t="shared" si="1170"/>
        <v>#DIV/0!</v>
      </c>
      <c r="P87" s="6">
        <f t="shared" si="1170"/>
        <v>0</v>
      </c>
      <c r="Q87" s="41" t="e">
        <f t="shared" si="1170"/>
        <v>#DIV/0!</v>
      </c>
      <c r="R87" s="40" t="e">
        <f t="shared" si="1170"/>
        <v>#DIV/0!</v>
      </c>
      <c r="S87" s="6">
        <f t="shared" si="1170"/>
        <v>0</v>
      </c>
      <c r="T87" s="41" t="e">
        <f t="shared" si="1170"/>
        <v>#DIV/0!</v>
      </c>
      <c r="U87" s="40" t="e">
        <f t="shared" si="1170"/>
        <v>#DIV/0!</v>
      </c>
      <c r="V87" s="6">
        <f t="shared" si="1170"/>
        <v>0</v>
      </c>
      <c r="W87" s="41" t="e">
        <f t="shared" si="1170"/>
        <v>#DIV/0!</v>
      </c>
      <c r="X87" s="40" t="e">
        <f t="shared" si="1170"/>
        <v>#DIV/0!</v>
      </c>
      <c r="Y87" s="6">
        <f t="shared" si="1170"/>
        <v>0</v>
      </c>
      <c r="Z87" s="41" t="e">
        <f t="shared" si="1170"/>
        <v>#DIV/0!</v>
      </c>
      <c r="AA87" s="40" t="e">
        <f t="shared" si="1170"/>
        <v>#DIV/0!</v>
      </c>
      <c r="AB87" s="6">
        <f t="shared" si="1170"/>
        <v>0</v>
      </c>
      <c r="AC87" s="41" t="e">
        <f t="shared" si="1170"/>
        <v>#DIV/0!</v>
      </c>
      <c r="AD87" s="40" t="e">
        <f t="shared" si="1170"/>
        <v>#DIV/0!</v>
      </c>
      <c r="AE87" s="6">
        <f t="shared" si="1170"/>
        <v>0</v>
      </c>
      <c r="AF87" s="41" t="e">
        <f t="shared" si="1170"/>
        <v>#DIV/0!</v>
      </c>
      <c r="AG87" s="40" t="e">
        <f t="shared" si="1170"/>
        <v>#DIV/0!</v>
      </c>
      <c r="AH87" s="6">
        <f t="shared" si="1170"/>
        <v>0</v>
      </c>
      <c r="AI87" s="41" t="e">
        <f t="shared" si="1170"/>
        <v>#DIV/0!</v>
      </c>
      <c r="AJ87" s="40" t="e">
        <f t="shared" si="1170"/>
        <v>#DIV/0!</v>
      </c>
      <c r="AK87" s="6">
        <f t="shared" si="1170"/>
        <v>0</v>
      </c>
      <c r="AL87" s="41" t="e">
        <f t="shared" si="1170"/>
        <v>#DIV/0!</v>
      </c>
      <c r="AM87" s="40" t="e">
        <f t="shared" si="1170"/>
        <v>#DIV/0!</v>
      </c>
      <c r="AN87" s="6">
        <f t="shared" si="1170"/>
        <v>0</v>
      </c>
      <c r="AO87" s="41" t="e">
        <f t="shared" si="1170"/>
        <v>#DIV/0!</v>
      </c>
      <c r="AP87" s="40" t="e">
        <f t="shared" si="1170"/>
        <v>#DIV/0!</v>
      </c>
      <c r="AQ87" s="6">
        <f t="shared" si="1170"/>
        <v>0</v>
      </c>
      <c r="AR87" s="41" t="e">
        <f t="shared" si="1170"/>
        <v>#DIV/0!</v>
      </c>
      <c r="AS87" s="40" t="e">
        <f t="shared" ref="AS87:BP87" si="1171">AS69+AS74+AS79+AS84</f>
        <v>#DIV/0!</v>
      </c>
      <c r="AT87" s="6">
        <f t="shared" si="1171"/>
        <v>0</v>
      </c>
      <c r="AU87" s="41" t="e">
        <f t="shared" si="1171"/>
        <v>#DIV/0!</v>
      </c>
      <c r="AV87" s="40" t="e">
        <f t="shared" si="1171"/>
        <v>#DIV/0!</v>
      </c>
      <c r="AW87" s="6">
        <f t="shared" si="1171"/>
        <v>0</v>
      </c>
      <c r="AX87" s="41" t="e">
        <f t="shared" si="1171"/>
        <v>#DIV/0!</v>
      </c>
      <c r="AY87" s="40" t="e">
        <f t="shared" si="1171"/>
        <v>#DIV/0!</v>
      </c>
      <c r="AZ87" s="6">
        <f t="shared" si="1171"/>
        <v>0</v>
      </c>
      <c r="BA87" s="41" t="e">
        <f t="shared" si="1171"/>
        <v>#DIV/0!</v>
      </c>
      <c r="BB87" s="40" t="e">
        <f t="shared" si="1171"/>
        <v>#DIV/0!</v>
      </c>
      <c r="BC87" s="6">
        <f t="shared" si="1171"/>
        <v>0</v>
      </c>
      <c r="BD87" s="41" t="e">
        <f t="shared" si="1171"/>
        <v>#DIV/0!</v>
      </c>
      <c r="BE87" s="40" t="e">
        <f t="shared" si="1171"/>
        <v>#DIV/0!</v>
      </c>
      <c r="BF87" s="6">
        <f t="shared" si="1171"/>
        <v>0</v>
      </c>
      <c r="BG87" s="41" t="e">
        <f t="shared" si="1171"/>
        <v>#DIV/0!</v>
      </c>
      <c r="BH87" s="40" t="e">
        <f t="shared" si="1171"/>
        <v>#DIV/0!</v>
      </c>
      <c r="BI87" s="6">
        <f t="shared" si="1171"/>
        <v>0</v>
      </c>
      <c r="BJ87" s="41" t="e">
        <f t="shared" si="1171"/>
        <v>#DIV/0!</v>
      </c>
      <c r="BK87" s="40" t="e">
        <f t="shared" si="1171"/>
        <v>#DIV/0!</v>
      </c>
      <c r="BL87" s="6">
        <f t="shared" si="1171"/>
        <v>0</v>
      </c>
      <c r="BM87" s="41" t="e">
        <f t="shared" si="1171"/>
        <v>#DIV/0!</v>
      </c>
      <c r="BN87" s="40" t="e">
        <f t="shared" si="1171"/>
        <v>#DIV/0!</v>
      </c>
      <c r="BO87" s="6">
        <f t="shared" si="1171"/>
        <v>0</v>
      </c>
      <c r="BP87" s="41" t="e">
        <f t="shared" si="1171"/>
        <v>#DIV/0!</v>
      </c>
      <c r="BQ87" s="40" t="e">
        <f t="shared" ref="BQ87:CB87" si="1172">BQ69+BQ74+BQ79+BQ84</f>
        <v>#DIV/0!</v>
      </c>
      <c r="BR87" s="6">
        <f t="shared" si="1172"/>
        <v>0</v>
      </c>
      <c r="BS87" s="41" t="e">
        <f t="shared" si="1172"/>
        <v>#DIV/0!</v>
      </c>
      <c r="BT87" s="40" t="e">
        <f t="shared" si="1172"/>
        <v>#DIV/0!</v>
      </c>
      <c r="BU87" s="6">
        <f t="shared" si="1172"/>
        <v>0</v>
      </c>
      <c r="BV87" s="41" t="e">
        <f t="shared" si="1172"/>
        <v>#DIV/0!</v>
      </c>
      <c r="BW87" s="40" t="e">
        <f t="shared" si="1172"/>
        <v>#DIV/0!</v>
      </c>
      <c r="BX87" s="6">
        <f t="shared" si="1172"/>
        <v>0</v>
      </c>
      <c r="BY87" s="41" t="e">
        <f t="shared" si="1172"/>
        <v>#DIV/0!</v>
      </c>
      <c r="BZ87" s="40" t="e">
        <f t="shared" si="1172"/>
        <v>#DIV/0!</v>
      </c>
      <c r="CA87" s="6">
        <f t="shared" si="1172"/>
        <v>0</v>
      </c>
      <c r="CB87" s="41" t="e">
        <f t="shared" si="1172"/>
        <v>#DIV/0!</v>
      </c>
    </row>
    <row r="88" spans="1:80" x14ac:dyDescent="0.25">
      <c r="D88" s="69"/>
      <c r="E88" s="44" t="e">
        <f>E87/E28</f>
        <v>#DIV/0!</v>
      </c>
      <c r="F88" s="28"/>
      <c r="G88" s="18"/>
      <c r="H88" s="29"/>
      <c r="I88" s="28"/>
      <c r="J88" s="18"/>
      <c r="K88" s="29"/>
      <c r="L88" s="28"/>
      <c r="M88" s="18"/>
      <c r="N88" s="29"/>
      <c r="O88" s="28"/>
      <c r="P88" s="18"/>
      <c r="Q88" s="29"/>
      <c r="R88" s="28"/>
      <c r="S88" s="18"/>
      <c r="T88" s="29"/>
      <c r="U88" s="28"/>
      <c r="V88" s="18"/>
      <c r="W88" s="29"/>
      <c r="X88" s="28"/>
      <c r="Y88" s="18"/>
      <c r="Z88" s="29"/>
      <c r="AA88" s="28"/>
      <c r="AB88" s="18"/>
      <c r="AC88" s="29"/>
      <c r="AD88" s="28"/>
      <c r="AE88" s="18"/>
      <c r="AF88" s="29"/>
      <c r="AG88" s="28"/>
      <c r="AH88" s="18"/>
      <c r="AI88" s="29"/>
      <c r="AJ88" s="28"/>
      <c r="AK88" s="18"/>
      <c r="AL88" s="29"/>
      <c r="AM88" s="28"/>
      <c r="AN88" s="18"/>
      <c r="AO88" s="29"/>
      <c r="AP88" s="28"/>
      <c r="AQ88" s="18"/>
      <c r="AR88" s="29"/>
      <c r="AS88" s="28"/>
      <c r="AT88" s="18"/>
      <c r="AU88" s="29"/>
      <c r="AV88" s="28"/>
      <c r="AW88" s="18"/>
      <c r="AX88" s="29"/>
      <c r="AY88" s="28"/>
      <c r="AZ88" s="18"/>
      <c r="BA88" s="29"/>
      <c r="BB88" s="28"/>
      <c r="BC88" s="18"/>
      <c r="BD88" s="29"/>
      <c r="BE88" s="28"/>
      <c r="BF88" s="18"/>
      <c r="BG88" s="29"/>
      <c r="BH88" s="28"/>
      <c r="BI88" s="18"/>
      <c r="BJ88" s="29"/>
      <c r="BK88" s="28"/>
      <c r="BL88" s="18"/>
      <c r="BM88" s="29"/>
      <c r="BN88" s="28"/>
      <c r="BO88" s="18"/>
      <c r="BP88" s="29"/>
      <c r="BQ88" s="28"/>
      <c r="BR88" s="18"/>
      <c r="BS88" s="29"/>
      <c r="BT88" s="28"/>
      <c r="BU88" s="18"/>
      <c r="BV88" s="29"/>
      <c r="BW88" s="28"/>
      <c r="BX88" s="18"/>
      <c r="BY88" s="29"/>
      <c r="BZ88" s="28"/>
      <c r="CA88" s="18"/>
      <c r="CB88" s="29"/>
    </row>
    <row r="89" spans="1:80" x14ac:dyDescent="0.25">
      <c r="D89" s="69"/>
      <c r="E89" s="46"/>
      <c r="F89" s="28"/>
      <c r="G89" s="18"/>
      <c r="H89" s="29"/>
      <c r="I89" s="28"/>
      <c r="J89" s="18"/>
      <c r="K89" s="29"/>
      <c r="L89" s="28"/>
      <c r="M89" s="18"/>
      <c r="N89" s="29"/>
      <c r="O89" s="28"/>
      <c r="P89" s="18"/>
      <c r="Q89" s="29"/>
      <c r="R89" s="28"/>
      <c r="S89" s="18"/>
      <c r="T89" s="29"/>
      <c r="U89" s="28"/>
      <c r="V89" s="18"/>
      <c r="W89" s="29"/>
      <c r="X89" s="28"/>
      <c r="Y89" s="18"/>
      <c r="Z89" s="29"/>
      <c r="AA89" s="28"/>
      <c r="AB89" s="18"/>
      <c r="AC89" s="29"/>
      <c r="AD89" s="28"/>
      <c r="AE89" s="18"/>
      <c r="AF89" s="29"/>
      <c r="AG89" s="28"/>
      <c r="AH89" s="18"/>
      <c r="AI89" s="29"/>
      <c r="AJ89" s="28"/>
      <c r="AK89" s="18"/>
      <c r="AL89" s="29"/>
      <c r="AM89" s="28"/>
      <c r="AN89" s="18"/>
      <c r="AO89" s="29"/>
      <c r="AP89" s="28"/>
      <c r="AQ89" s="18"/>
      <c r="AR89" s="29"/>
      <c r="AS89" s="28"/>
      <c r="AT89" s="18"/>
      <c r="AU89" s="29"/>
      <c r="AV89" s="28"/>
      <c r="AW89" s="18"/>
      <c r="AX89" s="29"/>
      <c r="AY89" s="28"/>
      <c r="AZ89" s="18"/>
      <c r="BA89" s="29"/>
      <c r="BB89" s="28"/>
      <c r="BC89" s="18"/>
      <c r="BD89" s="29"/>
      <c r="BE89" s="28"/>
      <c r="BF89" s="18"/>
      <c r="BG89" s="29"/>
      <c r="BH89" s="28"/>
      <c r="BI89" s="18"/>
      <c r="BJ89" s="29"/>
      <c r="BK89" s="28"/>
      <c r="BL89" s="18"/>
      <c r="BM89" s="29"/>
      <c r="BN89" s="28"/>
      <c r="BO89" s="18"/>
      <c r="BP89" s="29"/>
      <c r="BQ89" s="28"/>
      <c r="BR89" s="18"/>
      <c r="BS89" s="29"/>
      <c r="BT89" s="28"/>
      <c r="BU89" s="18"/>
      <c r="BV89" s="29"/>
      <c r="BW89" s="28"/>
      <c r="BX89" s="18"/>
      <c r="BY89" s="29"/>
      <c r="BZ89" s="28"/>
      <c r="CA89" s="18"/>
      <c r="CB89" s="29"/>
    </row>
    <row r="90" spans="1:80" x14ac:dyDescent="0.25">
      <c r="D90" s="59" t="s">
        <v>25</v>
      </c>
      <c r="E90" s="42" t="e">
        <f t="shared" ref="E90:AJ90" si="1173">E28-E59-E87</f>
        <v>#DIV/0!</v>
      </c>
      <c r="F90" s="33" t="e">
        <f t="shared" si="1173"/>
        <v>#DIV/0!</v>
      </c>
      <c r="G90" s="10">
        <f t="shared" si="1173"/>
        <v>0</v>
      </c>
      <c r="H90" s="42" t="e">
        <f t="shared" si="1173"/>
        <v>#DIV/0!</v>
      </c>
      <c r="I90" s="33" t="e">
        <f t="shared" si="1173"/>
        <v>#DIV/0!</v>
      </c>
      <c r="J90" s="10">
        <f t="shared" si="1173"/>
        <v>0</v>
      </c>
      <c r="K90" s="42" t="e">
        <f t="shared" si="1173"/>
        <v>#DIV/0!</v>
      </c>
      <c r="L90" s="33" t="e">
        <f t="shared" si="1173"/>
        <v>#DIV/0!</v>
      </c>
      <c r="M90" s="10">
        <f t="shared" si="1173"/>
        <v>0</v>
      </c>
      <c r="N90" s="42" t="e">
        <f t="shared" si="1173"/>
        <v>#DIV/0!</v>
      </c>
      <c r="O90" s="33" t="e">
        <f t="shared" si="1173"/>
        <v>#DIV/0!</v>
      </c>
      <c r="P90" s="10">
        <f t="shared" si="1173"/>
        <v>0</v>
      </c>
      <c r="Q90" s="42" t="e">
        <f t="shared" si="1173"/>
        <v>#DIV/0!</v>
      </c>
      <c r="R90" s="33" t="e">
        <f t="shared" si="1173"/>
        <v>#DIV/0!</v>
      </c>
      <c r="S90" s="10">
        <f t="shared" si="1173"/>
        <v>0</v>
      </c>
      <c r="T90" s="42" t="e">
        <f t="shared" si="1173"/>
        <v>#DIV/0!</v>
      </c>
      <c r="U90" s="33" t="e">
        <f t="shared" si="1173"/>
        <v>#DIV/0!</v>
      </c>
      <c r="V90" s="10">
        <f t="shared" si="1173"/>
        <v>-3</v>
      </c>
      <c r="W90" s="42" t="e">
        <f t="shared" si="1173"/>
        <v>#DIV/0!</v>
      </c>
      <c r="X90" s="33" t="e">
        <f t="shared" si="1173"/>
        <v>#DIV/0!</v>
      </c>
      <c r="Y90" s="10">
        <f t="shared" si="1173"/>
        <v>-3</v>
      </c>
      <c r="Z90" s="42" t="e">
        <f t="shared" si="1173"/>
        <v>#DIV/0!</v>
      </c>
      <c r="AA90" s="33" t="e">
        <f t="shared" si="1173"/>
        <v>#DIV/0!</v>
      </c>
      <c r="AB90" s="10">
        <f t="shared" si="1173"/>
        <v>-3</v>
      </c>
      <c r="AC90" s="42" t="e">
        <f t="shared" si="1173"/>
        <v>#DIV/0!</v>
      </c>
      <c r="AD90" s="33" t="e">
        <f t="shared" si="1173"/>
        <v>#DIV/0!</v>
      </c>
      <c r="AE90" s="10">
        <f t="shared" si="1173"/>
        <v>-3</v>
      </c>
      <c r="AF90" s="42" t="e">
        <f t="shared" si="1173"/>
        <v>#DIV/0!</v>
      </c>
      <c r="AG90" s="33" t="e">
        <f t="shared" si="1173"/>
        <v>#DIV/0!</v>
      </c>
      <c r="AH90" s="10">
        <f t="shared" si="1173"/>
        <v>-3</v>
      </c>
      <c r="AI90" s="42" t="e">
        <f t="shared" si="1173"/>
        <v>#DIV/0!</v>
      </c>
      <c r="AJ90" s="33" t="e">
        <f t="shared" si="1173"/>
        <v>#DIV/0!</v>
      </c>
      <c r="AK90" s="10">
        <f t="shared" ref="AK90:BP90" si="1174">AK28-AK59-AK87</f>
        <v>-3</v>
      </c>
      <c r="AL90" s="42" t="e">
        <f t="shared" si="1174"/>
        <v>#DIV/0!</v>
      </c>
      <c r="AM90" s="33" t="e">
        <f t="shared" si="1174"/>
        <v>#DIV/0!</v>
      </c>
      <c r="AN90" s="10">
        <f t="shared" si="1174"/>
        <v>-3</v>
      </c>
      <c r="AO90" s="42" t="e">
        <f t="shared" si="1174"/>
        <v>#DIV/0!</v>
      </c>
      <c r="AP90" s="33" t="e">
        <f t="shared" si="1174"/>
        <v>#DIV/0!</v>
      </c>
      <c r="AQ90" s="10">
        <f t="shared" si="1174"/>
        <v>-3</v>
      </c>
      <c r="AR90" s="42" t="e">
        <f t="shared" si="1174"/>
        <v>#DIV/0!</v>
      </c>
      <c r="AS90" s="33" t="e">
        <f t="shared" si="1174"/>
        <v>#DIV/0!</v>
      </c>
      <c r="AT90" s="10">
        <f t="shared" si="1174"/>
        <v>-3</v>
      </c>
      <c r="AU90" s="42" t="e">
        <f t="shared" si="1174"/>
        <v>#DIV/0!</v>
      </c>
      <c r="AV90" s="33" t="e">
        <f t="shared" si="1174"/>
        <v>#DIV/0!</v>
      </c>
      <c r="AW90" s="10">
        <f t="shared" si="1174"/>
        <v>-3</v>
      </c>
      <c r="AX90" s="42" t="e">
        <f t="shared" si="1174"/>
        <v>#DIV/0!</v>
      </c>
      <c r="AY90" s="33" t="e">
        <f t="shared" si="1174"/>
        <v>#DIV/0!</v>
      </c>
      <c r="AZ90" s="10">
        <f t="shared" si="1174"/>
        <v>-3</v>
      </c>
      <c r="BA90" s="42" t="e">
        <f t="shared" si="1174"/>
        <v>#DIV/0!</v>
      </c>
      <c r="BB90" s="33" t="e">
        <f t="shared" si="1174"/>
        <v>#DIV/0!</v>
      </c>
      <c r="BC90" s="10">
        <f t="shared" si="1174"/>
        <v>-3</v>
      </c>
      <c r="BD90" s="42" t="e">
        <f t="shared" si="1174"/>
        <v>#DIV/0!</v>
      </c>
      <c r="BE90" s="33" t="e">
        <f t="shared" si="1174"/>
        <v>#DIV/0!</v>
      </c>
      <c r="BF90" s="10">
        <f t="shared" si="1174"/>
        <v>-3</v>
      </c>
      <c r="BG90" s="42" t="e">
        <f t="shared" si="1174"/>
        <v>#DIV/0!</v>
      </c>
      <c r="BH90" s="33" t="e">
        <f t="shared" si="1174"/>
        <v>#DIV/0!</v>
      </c>
      <c r="BI90" s="10">
        <f t="shared" si="1174"/>
        <v>-3</v>
      </c>
      <c r="BJ90" s="42" t="e">
        <f t="shared" si="1174"/>
        <v>#DIV/0!</v>
      </c>
      <c r="BK90" s="33" t="e">
        <f t="shared" si="1174"/>
        <v>#DIV/0!</v>
      </c>
      <c r="BL90" s="10">
        <f t="shared" si="1174"/>
        <v>-3</v>
      </c>
      <c r="BM90" s="42" t="e">
        <f t="shared" si="1174"/>
        <v>#DIV/0!</v>
      </c>
      <c r="BN90" s="33" t="e">
        <f t="shared" si="1174"/>
        <v>#DIV/0!</v>
      </c>
      <c r="BO90" s="10">
        <f t="shared" si="1174"/>
        <v>-3</v>
      </c>
      <c r="BP90" s="42" t="e">
        <f t="shared" si="1174"/>
        <v>#DIV/0!</v>
      </c>
      <c r="BQ90" s="33" t="e">
        <f t="shared" ref="BQ90:CB90" si="1175">BQ28-BQ59-BQ87</f>
        <v>#DIV/0!</v>
      </c>
      <c r="BR90" s="10">
        <f t="shared" si="1175"/>
        <v>-3</v>
      </c>
      <c r="BS90" s="42" t="e">
        <f t="shared" si="1175"/>
        <v>#DIV/0!</v>
      </c>
      <c r="BT90" s="33" t="e">
        <f t="shared" si="1175"/>
        <v>#DIV/0!</v>
      </c>
      <c r="BU90" s="10">
        <f t="shared" si="1175"/>
        <v>-3</v>
      </c>
      <c r="BV90" s="42" t="e">
        <f t="shared" si="1175"/>
        <v>#DIV/0!</v>
      </c>
      <c r="BW90" s="33" t="e">
        <f t="shared" si="1175"/>
        <v>#DIV/0!</v>
      </c>
      <c r="BX90" s="10">
        <f t="shared" si="1175"/>
        <v>-3</v>
      </c>
      <c r="BY90" s="42" t="e">
        <f t="shared" si="1175"/>
        <v>#DIV/0!</v>
      </c>
      <c r="BZ90" s="33" t="e">
        <f t="shared" si="1175"/>
        <v>#DIV/0!</v>
      </c>
      <c r="CA90" s="10">
        <f t="shared" si="1175"/>
        <v>-3</v>
      </c>
      <c r="CB90" s="42" t="e">
        <f t="shared" si="1175"/>
        <v>#DIV/0!</v>
      </c>
    </row>
    <row r="91" spans="1:80" x14ac:dyDescent="0.25">
      <c r="D91" s="54" t="s">
        <v>26</v>
      </c>
      <c r="E91" s="44" t="e">
        <f t="shared" ref="E91:AJ91" si="1176">E90/E28</f>
        <v>#DIV/0!</v>
      </c>
      <c r="F91" s="43" t="e">
        <f t="shared" si="1176"/>
        <v>#DIV/0!</v>
      </c>
      <c r="G91" s="9" t="e">
        <f t="shared" si="1176"/>
        <v>#DIV/0!</v>
      </c>
      <c r="H91" s="44" t="e">
        <f t="shared" si="1176"/>
        <v>#DIV/0!</v>
      </c>
      <c r="I91" s="43" t="e">
        <f t="shared" si="1176"/>
        <v>#DIV/0!</v>
      </c>
      <c r="J91" s="9" t="e">
        <f t="shared" si="1176"/>
        <v>#DIV/0!</v>
      </c>
      <c r="K91" s="44" t="e">
        <f t="shared" si="1176"/>
        <v>#DIV/0!</v>
      </c>
      <c r="L91" s="43" t="e">
        <f t="shared" si="1176"/>
        <v>#DIV/0!</v>
      </c>
      <c r="M91" s="9" t="e">
        <f t="shared" si="1176"/>
        <v>#DIV/0!</v>
      </c>
      <c r="N91" s="44" t="e">
        <f t="shared" si="1176"/>
        <v>#DIV/0!</v>
      </c>
      <c r="O91" s="43" t="e">
        <f t="shared" si="1176"/>
        <v>#DIV/0!</v>
      </c>
      <c r="P91" s="9" t="e">
        <f t="shared" si="1176"/>
        <v>#DIV/0!</v>
      </c>
      <c r="Q91" s="44" t="e">
        <f t="shared" si="1176"/>
        <v>#DIV/0!</v>
      </c>
      <c r="R91" s="43" t="e">
        <f t="shared" si="1176"/>
        <v>#DIV/0!</v>
      </c>
      <c r="S91" s="9" t="e">
        <f t="shared" si="1176"/>
        <v>#DIV/0!</v>
      </c>
      <c r="T91" s="44" t="e">
        <f t="shared" si="1176"/>
        <v>#DIV/0!</v>
      </c>
      <c r="U91" s="43" t="e">
        <f t="shared" si="1176"/>
        <v>#DIV/0!</v>
      </c>
      <c r="V91" s="9" t="e">
        <f t="shared" si="1176"/>
        <v>#DIV/0!</v>
      </c>
      <c r="W91" s="44" t="e">
        <f t="shared" si="1176"/>
        <v>#DIV/0!</v>
      </c>
      <c r="X91" s="43" t="e">
        <f t="shared" si="1176"/>
        <v>#DIV/0!</v>
      </c>
      <c r="Y91" s="9" t="e">
        <f t="shared" si="1176"/>
        <v>#DIV/0!</v>
      </c>
      <c r="Z91" s="44" t="e">
        <f t="shared" si="1176"/>
        <v>#DIV/0!</v>
      </c>
      <c r="AA91" s="43" t="e">
        <f t="shared" si="1176"/>
        <v>#DIV/0!</v>
      </c>
      <c r="AB91" s="9" t="e">
        <f t="shared" si="1176"/>
        <v>#DIV/0!</v>
      </c>
      <c r="AC91" s="44" t="e">
        <f t="shared" si="1176"/>
        <v>#DIV/0!</v>
      </c>
      <c r="AD91" s="43" t="e">
        <f t="shared" si="1176"/>
        <v>#DIV/0!</v>
      </c>
      <c r="AE91" s="9" t="e">
        <f t="shared" si="1176"/>
        <v>#DIV/0!</v>
      </c>
      <c r="AF91" s="44" t="e">
        <f t="shared" si="1176"/>
        <v>#DIV/0!</v>
      </c>
      <c r="AG91" s="43" t="e">
        <f t="shared" si="1176"/>
        <v>#DIV/0!</v>
      </c>
      <c r="AH91" s="9" t="e">
        <f t="shared" si="1176"/>
        <v>#DIV/0!</v>
      </c>
      <c r="AI91" s="44" t="e">
        <f t="shared" si="1176"/>
        <v>#DIV/0!</v>
      </c>
      <c r="AJ91" s="43" t="e">
        <f t="shared" si="1176"/>
        <v>#DIV/0!</v>
      </c>
      <c r="AK91" s="9" t="e">
        <f t="shared" ref="AK91:BP91" si="1177">AK90/AK28</f>
        <v>#DIV/0!</v>
      </c>
      <c r="AL91" s="44" t="e">
        <f t="shared" si="1177"/>
        <v>#DIV/0!</v>
      </c>
      <c r="AM91" s="43" t="e">
        <f t="shared" si="1177"/>
        <v>#DIV/0!</v>
      </c>
      <c r="AN91" s="9" t="e">
        <f t="shared" si="1177"/>
        <v>#DIV/0!</v>
      </c>
      <c r="AO91" s="44" t="e">
        <f t="shared" si="1177"/>
        <v>#DIV/0!</v>
      </c>
      <c r="AP91" s="43" t="e">
        <f t="shared" si="1177"/>
        <v>#DIV/0!</v>
      </c>
      <c r="AQ91" s="9" t="e">
        <f t="shared" si="1177"/>
        <v>#DIV/0!</v>
      </c>
      <c r="AR91" s="44" t="e">
        <f t="shared" si="1177"/>
        <v>#DIV/0!</v>
      </c>
      <c r="AS91" s="43" t="e">
        <f t="shared" si="1177"/>
        <v>#DIV/0!</v>
      </c>
      <c r="AT91" s="9" t="e">
        <f t="shared" si="1177"/>
        <v>#DIV/0!</v>
      </c>
      <c r="AU91" s="44" t="e">
        <f t="shared" si="1177"/>
        <v>#DIV/0!</v>
      </c>
      <c r="AV91" s="43" t="e">
        <f t="shared" si="1177"/>
        <v>#DIV/0!</v>
      </c>
      <c r="AW91" s="9" t="e">
        <f t="shared" si="1177"/>
        <v>#DIV/0!</v>
      </c>
      <c r="AX91" s="44" t="e">
        <f t="shared" si="1177"/>
        <v>#DIV/0!</v>
      </c>
      <c r="AY91" s="43" t="e">
        <f t="shared" si="1177"/>
        <v>#DIV/0!</v>
      </c>
      <c r="AZ91" s="9" t="e">
        <f t="shared" si="1177"/>
        <v>#DIV/0!</v>
      </c>
      <c r="BA91" s="44" t="e">
        <f t="shared" si="1177"/>
        <v>#DIV/0!</v>
      </c>
      <c r="BB91" s="43" t="e">
        <f t="shared" si="1177"/>
        <v>#DIV/0!</v>
      </c>
      <c r="BC91" s="9" t="e">
        <f t="shared" si="1177"/>
        <v>#DIV/0!</v>
      </c>
      <c r="BD91" s="44" t="e">
        <f t="shared" si="1177"/>
        <v>#DIV/0!</v>
      </c>
      <c r="BE91" s="43" t="e">
        <f t="shared" si="1177"/>
        <v>#DIV/0!</v>
      </c>
      <c r="BF91" s="9" t="e">
        <f t="shared" si="1177"/>
        <v>#DIV/0!</v>
      </c>
      <c r="BG91" s="44" t="e">
        <f t="shared" si="1177"/>
        <v>#DIV/0!</v>
      </c>
      <c r="BH91" s="43" t="e">
        <f t="shared" si="1177"/>
        <v>#DIV/0!</v>
      </c>
      <c r="BI91" s="9" t="e">
        <f t="shared" si="1177"/>
        <v>#DIV/0!</v>
      </c>
      <c r="BJ91" s="44" t="e">
        <f t="shared" si="1177"/>
        <v>#DIV/0!</v>
      </c>
      <c r="BK91" s="43" t="e">
        <f t="shared" si="1177"/>
        <v>#DIV/0!</v>
      </c>
      <c r="BL91" s="9" t="e">
        <f t="shared" si="1177"/>
        <v>#DIV/0!</v>
      </c>
      <c r="BM91" s="44" t="e">
        <f t="shared" si="1177"/>
        <v>#DIV/0!</v>
      </c>
      <c r="BN91" s="43" t="e">
        <f t="shared" si="1177"/>
        <v>#DIV/0!</v>
      </c>
      <c r="BO91" s="9" t="e">
        <f t="shared" si="1177"/>
        <v>#DIV/0!</v>
      </c>
      <c r="BP91" s="44" t="e">
        <f t="shared" si="1177"/>
        <v>#DIV/0!</v>
      </c>
      <c r="BQ91" s="43" t="e">
        <f t="shared" ref="BQ91:CB91" si="1178">BQ90/BQ28</f>
        <v>#DIV/0!</v>
      </c>
      <c r="BR91" s="9" t="e">
        <f t="shared" si="1178"/>
        <v>#DIV/0!</v>
      </c>
      <c r="BS91" s="44" t="e">
        <f t="shared" si="1178"/>
        <v>#DIV/0!</v>
      </c>
      <c r="BT91" s="43" t="e">
        <f t="shared" si="1178"/>
        <v>#DIV/0!</v>
      </c>
      <c r="BU91" s="9" t="e">
        <f t="shared" si="1178"/>
        <v>#DIV/0!</v>
      </c>
      <c r="BV91" s="44" t="e">
        <f t="shared" si="1178"/>
        <v>#DIV/0!</v>
      </c>
      <c r="BW91" s="43" t="e">
        <f t="shared" si="1178"/>
        <v>#DIV/0!</v>
      </c>
      <c r="BX91" s="9" t="e">
        <f t="shared" si="1178"/>
        <v>#DIV/0!</v>
      </c>
      <c r="BY91" s="44" t="e">
        <f t="shared" si="1178"/>
        <v>#DIV/0!</v>
      </c>
      <c r="BZ91" s="43" t="e">
        <f t="shared" si="1178"/>
        <v>#DIV/0!</v>
      </c>
      <c r="CA91" s="9" t="e">
        <f t="shared" si="1178"/>
        <v>#DIV/0!</v>
      </c>
      <c r="CB91" s="44" t="e">
        <f t="shared" si="1178"/>
        <v>#DIV/0!</v>
      </c>
    </row>
    <row r="92" spans="1:80" x14ac:dyDescent="0.25">
      <c r="D92" s="69"/>
      <c r="E92" s="46"/>
      <c r="F92" s="28"/>
      <c r="G92" s="18"/>
      <c r="H92" s="29"/>
      <c r="I92" s="28"/>
      <c r="J92" s="18"/>
      <c r="K92" s="29"/>
      <c r="L92" s="28"/>
      <c r="M92" s="18"/>
      <c r="N92" s="29"/>
      <c r="O92" s="28"/>
      <c r="P92" s="18"/>
      <c r="Q92" s="29"/>
      <c r="R92" s="28"/>
      <c r="S92" s="18"/>
      <c r="T92" s="29"/>
      <c r="U92" s="28"/>
      <c r="V92" s="18"/>
      <c r="W92" s="29"/>
      <c r="X92" s="28"/>
      <c r="Y92" s="18"/>
      <c r="Z92" s="29"/>
      <c r="AA92" s="28"/>
      <c r="AB92" s="18"/>
      <c r="AC92" s="29"/>
      <c r="AD92" s="28"/>
      <c r="AE92" s="18"/>
      <c r="AF92" s="29"/>
      <c r="AG92" s="28"/>
      <c r="AH92" s="18"/>
      <c r="AI92" s="29"/>
      <c r="AJ92" s="28"/>
      <c r="AK92" s="18"/>
      <c r="AL92" s="29"/>
      <c r="AM92" s="28"/>
      <c r="AN92" s="18"/>
      <c r="AO92" s="29"/>
      <c r="AP92" s="28"/>
      <c r="AQ92" s="18"/>
      <c r="AR92" s="29"/>
      <c r="AS92" s="28"/>
      <c r="AT92" s="18"/>
      <c r="AU92" s="29"/>
      <c r="AV92" s="28"/>
      <c r="AW92" s="18"/>
      <c r="AX92" s="29"/>
      <c r="AY92" s="28"/>
      <c r="AZ92" s="18"/>
      <c r="BA92" s="29"/>
      <c r="BB92" s="28"/>
      <c r="BC92" s="18"/>
      <c r="BD92" s="29"/>
      <c r="BE92" s="28"/>
      <c r="BF92" s="18"/>
      <c r="BG92" s="29"/>
      <c r="BH92" s="28"/>
      <c r="BI92" s="18"/>
      <c r="BJ92" s="29"/>
      <c r="BK92" s="28"/>
      <c r="BL92" s="18"/>
      <c r="BM92" s="29"/>
      <c r="BN92" s="28"/>
      <c r="BO92" s="18"/>
      <c r="BP92" s="29"/>
      <c r="BQ92" s="28"/>
      <c r="BR92" s="18"/>
      <c r="BS92" s="29"/>
      <c r="BT92" s="28"/>
      <c r="BU92" s="18"/>
      <c r="BV92" s="29"/>
      <c r="BW92" s="28"/>
      <c r="BX92" s="18"/>
      <c r="BY92" s="29"/>
      <c r="BZ92" s="28"/>
      <c r="CA92" s="18"/>
      <c r="CB92" s="29"/>
    </row>
    <row r="93" spans="1:80" x14ac:dyDescent="0.25">
      <c r="D93" s="54" t="s">
        <v>27</v>
      </c>
      <c r="E93" s="68"/>
      <c r="F93" s="28"/>
      <c r="G93" s="18"/>
      <c r="H93" s="29"/>
      <c r="I93" s="28"/>
      <c r="J93" s="18"/>
      <c r="K93" s="29"/>
      <c r="L93" s="28"/>
      <c r="M93" s="18"/>
      <c r="N93" s="29"/>
      <c r="O93" s="28"/>
      <c r="P93" s="18"/>
      <c r="Q93" s="29"/>
      <c r="R93" s="28"/>
      <c r="S93" s="18"/>
      <c r="T93" s="29"/>
      <c r="U93" s="28"/>
      <c r="V93" s="18"/>
      <c r="W93" s="29"/>
      <c r="X93" s="28"/>
      <c r="Y93" s="18"/>
      <c r="Z93" s="29"/>
      <c r="AA93" s="28"/>
      <c r="AB93" s="18"/>
      <c r="AC93" s="29"/>
      <c r="AD93" s="28"/>
      <c r="AE93" s="18"/>
      <c r="AF93" s="29"/>
      <c r="AG93" s="28"/>
      <c r="AH93" s="18"/>
      <c r="AI93" s="29"/>
      <c r="AJ93" s="28"/>
      <c r="AK93" s="18"/>
      <c r="AL93" s="29"/>
      <c r="AM93" s="28"/>
      <c r="AN93" s="18"/>
      <c r="AO93" s="29"/>
      <c r="AP93" s="28"/>
      <c r="AQ93" s="18"/>
      <c r="AR93" s="29"/>
      <c r="AS93" s="28"/>
      <c r="AT93" s="18"/>
      <c r="AU93" s="29"/>
      <c r="AV93" s="28"/>
      <c r="AW93" s="18"/>
      <c r="AX93" s="29"/>
      <c r="AY93" s="28"/>
      <c r="AZ93" s="18"/>
      <c r="BA93" s="29"/>
      <c r="BB93" s="28"/>
      <c r="BC93" s="18"/>
      <c r="BD93" s="29"/>
      <c r="BE93" s="28"/>
      <c r="BF93" s="18"/>
      <c r="BG93" s="29"/>
      <c r="BH93" s="28"/>
      <c r="BI93" s="18"/>
      <c r="BJ93" s="29"/>
      <c r="BK93" s="28"/>
      <c r="BL93" s="18"/>
      <c r="BM93" s="29"/>
      <c r="BN93" s="28"/>
      <c r="BO93" s="18"/>
      <c r="BP93" s="29"/>
      <c r="BQ93" s="28"/>
      <c r="BR93" s="18"/>
      <c r="BS93" s="29"/>
      <c r="BT93" s="28"/>
      <c r="BU93" s="18"/>
      <c r="BV93" s="29"/>
      <c r="BW93" s="28"/>
      <c r="BX93" s="18"/>
      <c r="BY93" s="29"/>
      <c r="BZ93" s="28"/>
      <c r="CA93" s="18"/>
      <c r="CB93" s="29"/>
    </row>
    <row r="94" spans="1:80" x14ac:dyDescent="0.25">
      <c r="A94" t="s">
        <v>46</v>
      </c>
      <c r="C94" s="42">
        <f>SUMIFS(94:94,$18:$18,"Normalised")</f>
        <v>0</v>
      </c>
      <c r="D94" s="75" t="s">
        <v>28</v>
      </c>
      <c r="E94" s="123">
        <f>'Trading Input Sheet'!D105</f>
        <v>0</v>
      </c>
      <c r="F94" s="28">
        <f t="shared" ref="F94:F96" si="1179">$E94/12</f>
        <v>0</v>
      </c>
      <c r="G94" s="18"/>
      <c r="H94" s="29">
        <f t="shared" ref="H94:H96" si="1180">F94</f>
        <v>0</v>
      </c>
      <c r="I94" s="28">
        <f t="shared" ref="I94:I96" si="1181">$E94/12</f>
        <v>0</v>
      </c>
      <c r="J94" s="18"/>
      <c r="K94" s="29">
        <f t="shared" ref="K94:K96" si="1182">I94</f>
        <v>0</v>
      </c>
      <c r="L94" s="28">
        <f t="shared" ref="L94:L96" si="1183">$E94/12</f>
        <v>0</v>
      </c>
      <c r="M94" s="18"/>
      <c r="N94" s="29">
        <f t="shared" ref="N94:N96" si="1184">L94</f>
        <v>0</v>
      </c>
      <c r="O94" s="28">
        <f t="shared" ref="O94:O96" si="1185">$E94/12</f>
        <v>0</v>
      </c>
      <c r="P94" s="18"/>
      <c r="Q94" s="29">
        <f t="shared" ref="Q94:Q96" si="1186">O94</f>
        <v>0</v>
      </c>
      <c r="R94" s="28">
        <f t="shared" ref="R94:R96" si="1187">IF(R$2=$A$2,$E94/12*(S$10/R$10),$E94/12)</f>
        <v>0</v>
      </c>
      <c r="S94" s="18"/>
      <c r="T94" s="29">
        <f t="shared" ref="T94:T96" si="1188">R94</f>
        <v>0</v>
      </c>
      <c r="U94" s="28">
        <f t="shared" ref="U94:U96" si="1189">$E94/12</f>
        <v>0</v>
      </c>
      <c r="V94" s="18"/>
      <c r="W94" s="29">
        <f t="shared" ref="W94:W96" si="1190">U94</f>
        <v>0</v>
      </c>
      <c r="X94" s="28">
        <f t="shared" ref="X94:X96" si="1191">$E94/12</f>
        <v>0</v>
      </c>
      <c r="Y94" s="18"/>
      <c r="Z94" s="29">
        <f t="shared" ref="Z94:Z96" si="1192">X94</f>
        <v>0</v>
      </c>
      <c r="AA94" s="28">
        <f t="shared" ref="AA94:AA96" si="1193">$E94/12</f>
        <v>0</v>
      </c>
      <c r="AB94" s="18"/>
      <c r="AC94" s="29">
        <f t="shared" ref="AC94:AC96" si="1194">AA94</f>
        <v>0</v>
      </c>
      <c r="AD94" s="28">
        <f t="shared" ref="AD94:AD96" si="1195">$E94/12</f>
        <v>0</v>
      </c>
      <c r="AE94" s="18"/>
      <c r="AF94" s="29">
        <f t="shared" ref="AF94:AF96" si="1196">AD94</f>
        <v>0</v>
      </c>
      <c r="AG94" s="28">
        <f t="shared" ref="AG94:AG96" si="1197">$E94/12</f>
        <v>0</v>
      </c>
      <c r="AH94" s="18"/>
      <c r="AI94" s="29">
        <f t="shared" ref="AI94:AI96" si="1198">AG94</f>
        <v>0</v>
      </c>
      <c r="AJ94" s="28">
        <f t="shared" ref="AJ94:AJ96" si="1199">$E94/12</f>
        <v>0</v>
      </c>
      <c r="AK94" s="18"/>
      <c r="AL94" s="29">
        <f t="shared" ref="AL94:AL96" si="1200">AJ94</f>
        <v>0</v>
      </c>
      <c r="AM94" s="28">
        <f t="shared" ref="AM94:AM96" si="1201">$E94/12</f>
        <v>0</v>
      </c>
      <c r="AN94" s="18"/>
      <c r="AO94" s="29">
        <f t="shared" ref="AO94:AO96" si="1202">AM94</f>
        <v>0</v>
      </c>
      <c r="AP94" s="28">
        <f t="shared" ref="AP94:AP96" si="1203">$E94/12</f>
        <v>0</v>
      </c>
      <c r="AQ94" s="18"/>
      <c r="AR94" s="29">
        <f t="shared" ref="AR94:AR96" si="1204">AP94</f>
        <v>0</v>
      </c>
      <c r="AS94" s="28">
        <f t="shared" ref="AS94:BK96" si="1205">$E94/12</f>
        <v>0</v>
      </c>
      <c r="AT94" s="18"/>
      <c r="AU94" s="29">
        <f t="shared" ref="AU94:AU96" si="1206">AS94</f>
        <v>0</v>
      </c>
      <c r="AV94" s="28">
        <f t="shared" si="1205"/>
        <v>0</v>
      </c>
      <c r="AW94" s="18"/>
      <c r="AX94" s="29">
        <f t="shared" ref="AX94:AX96" si="1207">AV94</f>
        <v>0</v>
      </c>
      <c r="AY94" s="28">
        <f t="shared" si="1205"/>
        <v>0</v>
      </c>
      <c r="AZ94" s="18"/>
      <c r="BA94" s="29">
        <f t="shared" ref="BA94:BA96" si="1208">AY94</f>
        <v>0</v>
      </c>
      <c r="BB94" s="28">
        <f t="shared" si="1205"/>
        <v>0</v>
      </c>
      <c r="BC94" s="18"/>
      <c r="BD94" s="29">
        <f t="shared" ref="BD94:BD96" si="1209">BB94</f>
        <v>0</v>
      </c>
      <c r="BE94" s="28">
        <f t="shared" si="1205"/>
        <v>0</v>
      </c>
      <c r="BF94" s="18"/>
      <c r="BG94" s="29">
        <f t="shared" ref="BG94:BG96" si="1210">BE94</f>
        <v>0</v>
      </c>
      <c r="BH94" s="28">
        <f t="shared" si="1205"/>
        <v>0</v>
      </c>
      <c r="BI94" s="18"/>
      <c r="BJ94" s="29">
        <f t="shared" ref="BJ94:BJ96" si="1211">BH94</f>
        <v>0</v>
      </c>
      <c r="BK94" s="28">
        <f t="shared" si="1205"/>
        <v>0</v>
      </c>
      <c r="BL94" s="18"/>
      <c r="BM94" s="29">
        <f t="shared" ref="BM94:BM96" si="1212">BK94</f>
        <v>0</v>
      </c>
      <c r="BN94" s="28">
        <f t="shared" ref="BN94:BN96" si="1213">$E94/12</f>
        <v>0</v>
      </c>
      <c r="BO94" s="18"/>
      <c r="BP94" s="29">
        <f t="shared" ref="BP94:BP96" si="1214">BN94</f>
        <v>0</v>
      </c>
      <c r="BQ94" s="28">
        <f t="shared" ref="BQ94:BZ96" si="1215">$E94/12</f>
        <v>0</v>
      </c>
      <c r="BR94" s="18"/>
      <c r="BS94" s="29">
        <f t="shared" ref="BS94:BS96" si="1216">BQ94</f>
        <v>0</v>
      </c>
      <c r="BT94" s="28">
        <f t="shared" si="1215"/>
        <v>0</v>
      </c>
      <c r="BU94" s="18"/>
      <c r="BV94" s="29">
        <f t="shared" ref="BV94:BV96" si="1217">BT94</f>
        <v>0</v>
      </c>
      <c r="BW94" s="28">
        <f t="shared" si="1215"/>
        <v>0</v>
      </c>
      <c r="BX94" s="18"/>
      <c r="BY94" s="29">
        <f t="shared" ref="BY94:BY96" si="1218">BW94</f>
        <v>0</v>
      </c>
      <c r="BZ94" s="28">
        <f t="shared" si="1215"/>
        <v>0</v>
      </c>
      <c r="CA94" s="18"/>
      <c r="CB94" s="29">
        <f t="shared" ref="CB94:CB96" si="1219">BZ94</f>
        <v>0</v>
      </c>
    </row>
    <row r="95" spans="1:80" x14ac:dyDescent="0.25">
      <c r="A95" t="s">
        <v>46</v>
      </c>
      <c r="C95" s="42">
        <f>SUMIFS(95:95,$18:$18,"Normalised")</f>
        <v>0</v>
      </c>
      <c r="D95" s="75" t="s">
        <v>29</v>
      </c>
      <c r="E95" s="123">
        <f>'Trading Input Sheet'!D106</f>
        <v>0</v>
      </c>
      <c r="F95" s="28">
        <f t="shared" si="1179"/>
        <v>0</v>
      </c>
      <c r="G95" s="18"/>
      <c r="H95" s="29">
        <f t="shared" si="1180"/>
        <v>0</v>
      </c>
      <c r="I95" s="28">
        <f t="shared" si="1181"/>
        <v>0</v>
      </c>
      <c r="J95" s="18"/>
      <c r="K95" s="29">
        <f t="shared" si="1182"/>
        <v>0</v>
      </c>
      <c r="L95" s="28">
        <f t="shared" si="1183"/>
        <v>0</v>
      </c>
      <c r="M95" s="18"/>
      <c r="N95" s="29">
        <f t="shared" si="1184"/>
        <v>0</v>
      </c>
      <c r="O95" s="28">
        <f t="shared" si="1185"/>
        <v>0</v>
      </c>
      <c r="P95" s="18"/>
      <c r="Q95" s="29">
        <f t="shared" si="1186"/>
        <v>0</v>
      </c>
      <c r="R95" s="28">
        <f t="shared" si="1187"/>
        <v>0</v>
      </c>
      <c r="S95" s="18"/>
      <c r="T95" s="29">
        <f t="shared" si="1188"/>
        <v>0</v>
      </c>
      <c r="U95" s="28">
        <f t="shared" si="1189"/>
        <v>0</v>
      </c>
      <c r="V95" s="18"/>
      <c r="W95" s="29">
        <f t="shared" si="1190"/>
        <v>0</v>
      </c>
      <c r="X95" s="28">
        <f t="shared" si="1191"/>
        <v>0</v>
      </c>
      <c r="Y95" s="18"/>
      <c r="Z95" s="29">
        <f t="shared" si="1192"/>
        <v>0</v>
      </c>
      <c r="AA95" s="28">
        <f t="shared" si="1193"/>
        <v>0</v>
      </c>
      <c r="AB95" s="18"/>
      <c r="AC95" s="29">
        <f t="shared" si="1194"/>
        <v>0</v>
      </c>
      <c r="AD95" s="28">
        <f t="shared" si="1195"/>
        <v>0</v>
      </c>
      <c r="AE95" s="18"/>
      <c r="AF95" s="29">
        <f t="shared" si="1196"/>
        <v>0</v>
      </c>
      <c r="AG95" s="28">
        <f t="shared" si="1197"/>
        <v>0</v>
      </c>
      <c r="AH95" s="18"/>
      <c r="AI95" s="29">
        <f t="shared" si="1198"/>
        <v>0</v>
      </c>
      <c r="AJ95" s="28">
        <f t="shared" si="1199"/>
        <v>0</v>
      </c>
      <c r="AK95" s="18"/>
      <c r="AL95" s="29">
        <f t="shared" si="1200"/>
        <v>0</v>
      </c>
      <c r="AM95" s="28">
        <f t="shared" si="1201"/>
        <v>0</v>
      </c>
      <c r="AN95" s="18"/>
      <c r="AO95" s="29">
        <f t="shared" si="1202"/>
        <v>0</v>
      </c>
      <c r="AP95" s="28">
        <f t="shared" si="1203"/>
        <v>0</v>
      </c>
      <c r="AQ95" s="18"/>
      <c r="AR95" s="29">
        <f t="shared" si="1204"/>
        <v>0</v>
      </c>
      <c r="AS95" s="28">
        <f t="shared" si="1205"/>
        <v>0</v>
      </c>
      <c r="AT95" s="18"/>
      <c r="AU95" s="29">
        <f t="shared" si="1206"/>
        <v>0</v>
      </c>
      <c r="AV95" s="28">
        <f t="shared" si="1205"/>
        <v>0</v>
      </c>
      <c r="AW95" s="18"/>
      <c r="AX95" s="29">
        <f t="shared" si="1207"/>
        <v>0</v>
      </c>
      <c r="AY95" s="28">
        <f t="shared" si="1205"/>
        <v>0</v>
      </c>
      <c r="AZ95" s="18"/>
      <c r="BA95" s="29">
        <f t="shared" si="1208"/>
        <v>0</v>
      </c>
      <c r="BB95" s="28">
        <f t="shared" si="1205"/>
        <v>0</v>
      </c>
      <c r="BC95" s="18"/>
      <c r="BD95" s="29">
        <f t="shared" si="1209"/>
        <v>0</v>
      </c>
      <c r="BE95" s="28">
        <f t="shared" si="1205"/>
        <v>0</v>
      </c>
      <c r="BF95" s="18"/>
      <c r="BG95" s="29">
        <f t="shared" si="1210"/>
        <v>0</v>
      </c>
      <c r="BH95" s="28">
        <f t="shared" si="1205"/>
        <v>0</v>
      </c>
      <c r="BI95" s="18"/>
      <c r="BJ95" s="29">
        <f t="shared" si="1211"/>
        <v>0</v>
      </c>
      <c r="BK95" s="28">
        <f t="shared" si="1205"/>
        <v>0</v>
      </c>
      <c r="BL95" s="18"/>
      <c r="BM95" s="29">
        <f t="shared" si="1212"/>
        <v>0</v>
      </c>
      <c r="BN95" s="28">
        <f t="shared" si="1213"/>
        <v>0</v>
      </c>
      <c r="BO95" s="18"/>
      <c r="BP95" s="29">
        <f t="shared" si="1214"/>
        <v>0</v>
      </c>
      <c r="BQ95" s="28">
        <f t="shared" si="1215"/>
        <v>0</v>
      </c>
      <c r="BR95" s="18"/>
      <c r="BS95" s="29">
        <f t="shared" si="1216"/>
        <v>0</v>
      </c>
      <c r="BT95" s="28">
        <f t="shared" si="1215"/>
        <v>0</v>
      </c>
      <c r="BU95" s="18"/>
      <c r="BV95" s="29">
        <f t="shared" si="1217"/>
        <v>0</v>
      </c>
      <c r="BW95" s="28">
        <f t="shared" si="1215"/>
        <v>0</v>
      </c>
      <c r="BX95" s="18"/>
      <c r="BY95" s="29">
        <f t="shared" si="1218"/>
        <v>0</v>
      </c>
      <c r="BZ95" s="28">
        <f t="shared" si="1215"/>
        <v>0</v>
      </c>
      <c r="CA95" s="18"/>
      <c r="CB95" s="29">
        <f t="shared" si="1219"/>
        <v>0</v>
      </c>
    </row>
    <row r="96" spans="1:80" x14ac:dyDescent="0.25">
      <c r="A96" t="s">
        <v>46</v>
      </c>
      <c r="C96" s="42">
        <f>SUMIFS(96:96,$18:$18,"Normalised")</f>
        <v>0</v>
      </c>
      <c r="D96" s="75" t="s">
        <v>30</v>
      </c>
      <c r="E96" s="123">
        <f>'Trading Input Sheet'!D107</f>
        <v>0</v>
      </c>
      <c r="F96" s="28">
        <f t="shared" si="1179"/>
        <v>0</v>
      </c>
      <c r="G96" s="18"/>
      <c r="H96" s="29">
        <f t="shared" si="1180"/>
        <v>0</v>
      </c>
      <c r="I96" s="28">
        <f t="shared" si="1181"/>
        <v>0</v>
      </c>
      <c r="J96" s="18"/>
      <c r="K96" s="29">
        <f t="shared" si="1182"/>
        <v>0</v>
      </c>
      <c r="L96" s="28">
        <f t="shared" si="1183"/>
        <v>0</v>
      </c>
      <c r="M96" s="18"/>
      <c r="N96" s="29">
        <f t="shared" si="1184"/>
        <v>0</v>
      </c>
      <c r="O96" s="28">
        <f t="shared" si="1185"/>
        <v>0</v>
      </c>
      <c r="P96" s="18"/>
      <c r="Q96" s="29">
        <f t="shared" si="1186"/>
        <v>0</v>
      </c>
      <c r="R96" s="28">
        <f t="shared" si="1187"/>
        <v>0</v>
      </c>
      <c r="S96" s="18"/>
      <c r="T96" s="29">
        <f t="shared" si="1188"/>
        <v>0</v>
      </c>
      <c r="U96" s="28">
        <f t="shared" si="1189"/>
        <v>0</v>
      </c>
      <c r="V96" s="18"/>
      <c r="W96" s="29">
        <f t="shared" si="1190"/>
        <v>0</v>
      </c>
      <c r="X96" s="28">
        <f t="shared" si="1191"/>
        <v>0</v>
      </c>
      <c r="Y96" s="18"/>
      <c r="Z96" s="29">
        <f t="shared" si="1192"/>
        <v>0</v>
      </c>
      <c r="AA96" s="28">
        <f t="shared" si="1193"/>
        <v>0</v>
      </c>
      <c r="AB96" s="18"/>
      <c r="AC96" s="29">
        <f t="shared" si="1194"/>
        <v>0</v>
      </c>
      <c r="AD96" s="28">
        <f t="shared" si="1195"/>
        <v>0</v>
      </c>
      <c r="AE96" s="18"/>
      <c r="AF96" s="29">
        <f t="shared" si="1196"/>
        <v>0</v>
      </c>
      <c r="AG96" s="28">
        <f t="shared" si="1197"/>
        <v>0</v>
      </c>
      <c r="AH96" s="18"/>
      <c r="AI96" s="29">
        <f t="shared" si="1198"/>
        <v>0</v>
      </c>
      <c r="AJ96" s="28">
        <f t="shared" si="1199"/>
        <v>0</v>
      </c>
      <c r="AK96" s="18"/>
      <c r="AL96" s="29">
        <f t="shared" si="1200"/>
        <v>0</v>
      </c>
      <c r="AM96" s="28">
        <f t="shared" si="1201"/>
        <v>0</v>
      </c>
      <c r="AN96" s="18"/>
      <c r="AO96" s="29">
        <f t="shared" si="1202"/>
        <v>0</v>
      </c>
      <c r="AP96" s="28">
        <f t="shared" si="1203"/>
        <v>0</v>
      </c>
      <c r="AQ96" s="18"/>
      <c r="AR96" s="29">
        <f t="shared" si="1204"/>
        <v>0</v>
      </c>
      <c r="AS96" s="28">
        <f t="shared" si="1205"/>
        <v>0</v>
      </c>
      <c r="AT96" s="18"/>
      <c r="AU96" s="29">
        <f t="shared" si="1206"/>
        <v>0</v>
      </c>
      <c r="AV96" s="28">
        <f t="shared" si="1205"/>
        <v>0</v>
      </c>
      <c r="AW96" s="18"/>
      <c r="AX96" s="29">
        <f t="shared" si="1207"/>
        <v>0</v>
      </c>
      <c r="AY96" s="28">
        <f t="shared" si="1205"/>
        <v>0</v>
      </c>
      <c r="AZ96" s="18"/>
      <c r="BA96" s="29">
        <f t="shared" si="1208"/>
        <v>0</v>
      </c>
      <c r="BB96" s="28">
        <f t="shared" si="1205"/>
        <v>0</v>
      </c>
      <c r="BC96" s="18"/>
      <c r="BD96" s="29">
        <f t="shared" si="1209"/>
        <v>0</v>
      </c>
      <c r="BE96" s="28">
        <f t="shared" si="1205"/>
        <v>0</v>
      </c>
      <c r="BF96" s="18"/>
      <c r="BG96" s="29">
        <f t="shared" si="1210"/>
        <v>0</v>
      </c>
      <c r="BH96" s="28">
        <f t="shared" si="1205"/>
        <v>0</v>
      </c>
      <c r="BI96" s="18"/>
      <c r="BJ96" s="29">
        <f t="shared" si="1211"/>
        <v>0</v>
      </c>
      <c r="BK96" s="28">
        <f t="shared" si="1205"/>
        <v>0</v>
      </c>
      <c r="BL96" s="18"/>
      <c r="BM96" s="29">
        <f t="shared" si="1212"/>
        <v>0</v>
      </c>
      <c r="BN96" s="28">
        <f t="shared" si="1213"/>
        <v>0</v>
      </c>
      <c r="BO96" s="18"/>
      <c r="BP96" s="29">
        <f t="shared" si="1214"/>
        <v>0</v>
      </c>
      <c r="BQ96" s="28">
        <f t="shared" si="1215"/>
        <v>0</v>
      </c>
      <c r="BR96" s="18"/>
      <c r="BS96" s="29">
        <f t="shared" si="1216"/>
        <v>0</v>
      </c>
      <c r="BT96" s="28">
        <f t="shared" si="1215"/>
        <v>0</v>
      </c>
      <c r="BU96" s="18"/>
      <c r="BV96" s="29">
        <f t="shared" si="1217"/>
        <v>0</v>
      </c>
      <c r="BW96" s="28">
        <f t="shared" si="1215"/>
        <v>0</v>
      </c>
      <c r="BX96" s="18"/>
      <c r="BY96" s="29">
        <f t="shared" si="1218"/>
        <v>0</v>
      </c>
      <c r="BZ96" s="28">
        <f t="shared" si="1215"/>
        <v>0</v>
      </c>
      <c r="CA96" s="18"/>
      <c r="CB96" s="29">
        <f t="shared" si="1219"/>
        <v>0</v>
      </c>
    </row>
    <row r="97" spans="4:80" x14ac:dyDescent="0.25">
      <c r="D97" s="67" t="s">
        <v>31</v>
      </c>
      <c r="E97" s="41">
        <f>SUM(E94:E96)</f>
        <v>0</v>
      </c>
      <c r="F97" s="40">
        <f t="shared" ref="F97:AO97" si="1220">SUM(F94:F96)</f>
        <v>0</v>
      </c>
      <c r="G97" s="6">
        <f t="shared" si="1220"/>
        <v>0</v>
      </c>
      <c r="H97" s="41">
        <f t="shared" si="1220"/>
        <v>0</v>
      </c>
      <c r="I97" s="40">
        <f t="shared" si="1220"/>
        <v>0</v>
      </c>
      <c r="J97" s="6">
        <f t="shared" si="1220"/>
        <v>0</v>
      </c>
      <c r="K97" s="41">
        <f t="shared" si="1220"/>
        <v>0</v>
      </c>
      <c r="L97" s="40">
        <f t="shared" si="1220"/>
        <v>0</v>
      </c>
      <c r="M97" s="6">
        <f t="shared" si="1220"/>
        <v>0</v>
      </c>
      <c r="N97" s="41">
        <f t="shared" si="1220"/>
        <v>0</v>
      </c>
      <c r="O97" s="40">
        <f t="shared" si="1220"/>
        <v>0</v>
      </c>
      <c r="P97" s="6">
        <f t="shared" si="1220"/>
        <v>0</v>
      </c>
      <c r="Q97" s="41">
        <f t="shared" si="1220"/>
        <v>0</v>
      </c>
      <c r="R97" s="40">
        <f t="shared" si="1220"/>
        <v>0</v>
      </c>
      <c r="S97" s="6">
        <f t="shared" si="1220"/>
        <v>0</v>
      </c>
      <c r="T97" s="41">
        <f t="shared" si="1220"/>
        <v>0</v>
      </c>
      <c r="U97" s="40">
        <f t="shared" si="1220"/>
        <v>0</v>
      </c>
      <c r="V97" s="6">
        <f t="shared" si="1220"/>
        <v>0</v>
      </c>
      <c r="W97" s="41">
        <f t="shared" si="1220"/>
        <v>0</v>
      </c>
      <c r="X97" s="40">
        <f t="shared" si="1220"/>
        <v>0</v>
      </c>
      <c r="Y97" s="6">
        <f t="shared" si="1220"/>
        <v>0</v>
      </c>
      <c r="Z97" s="41">
        <f t="shared" si="1220"/>
        <v>0</v>
      </c>
      <c r="AA97" s="40">
        <f t="shared" si="1220"/>
        <v>0</v>
      </c>
      <c r="AB97" s="6">
        <f t="shared" si="1220"/>
        <v>0</v>
      </c>
      <c r="AC97" s="41">
        <f t="shared" si="1220"/>
        <v>0</v>
      </c>
      <c r="AD97" s="40">
        <f t="shared" si="1220"/>
        <v>0</v>
      </c>
      <c r="AE97" s="6">
        <f t="shared" si="1220"/>
        <v>0</v>
      </c>
      <c r="AF97" s="41">
        <f t="shared" si="1220"/>
        <v>0</v>
      </c>
      <c r="AG97" s="40">
        <f t="shared" si="1220"/>
        <v>0</v>
      </c>
      <c r="AH97" s="6">
        <f t="shared" si="1220"/>
        <v>0</v>
      </c>
      <c r="AI97" s="41">
        <f t="shared" si="1220"/>
        <v>0</v>
      </c>
      <c r="AJ97" s="40">
        <f t="shared" si="1220"/>
        <v>0</v>
      </c>
      <c r="AK97" s="6">
        <f t="shared" si="1220"/>
        <v>0</v>
      </c>
      <c r="AL97" s="41">
        <f t="shared" si="1220"/>
        <v>0</v>
      </c>
      <c r="AM97" s="40">
        <f t="shared" si="1220"/>
        <v>0</v>
      </c>
      <c r="AN97" s="6">
        <f t="shared" si="1220"/>
        <v>0</v>
      </c>
      <c r="AO97" s="41">
        <f t="shared" si="1220"/>
        <v>0</v>
      </c>
      <c r="AP97" s="40">
        <f t="shared" ref="AP97" si="1221">SUM(AP94:AP96)</f>
        <v>0</v>
      </c>
      <c r="AQ97" s="6">
        <f t="shared" ref="AQ97" si="1222">SUM(AQ94:AQ96)</f>
        <v>0</v>
      </c>
      <c r="AR97" s="41">
        <f t="shared" ref="AR97:BL97" si="1223">SUM(AR94:AR96)</f>
        <v>0</v>
      </c>
      <c r="AS97" s="40">
        <f t="shared" si="1223"/>
        <v>0</v>
      </c>
      <c r="AT97" s="6">
        <f t="shared" si="1223"/>
        <v>0</v>
      </c>
      <c r="AU97" s="41">
        <f t="shared" ref="AU97" si="1224">SUM(AU94:AU96)</f>
        <v>0</v>
      </c>
      <c r="AV97" s="40">
        <f t="shared" si="1223"/>
        <v>0</v>
      </c>
      <c r="AW97" s="6">
        <f t="shared" si="1223"/>
        <v>0</v>
      </c>
      <c r="AX97" s="41">
        <f t="shared" ref="AX97" si="1225">SUM(AX94:AX96)</f>
        <v>0</v>
      </c>
      <c r="AY97" s="40">
        <f t="shared" si="1223"/>
        <v>0</v>
      </c>
      <c r="AZ97" s="6">
        <f t="shared" si="1223"/>
        <v>0</v>
      </c>
      <c r="BA97" s="41">
        <f t="shared" ref="BA97" si="1226">SUM(BA94:BA96)</f>
        <v>0</v>
      </c>
      <c r="BB97" s="40">
        <f t="shared" si="1223"/>
        <v>0</v>
      </c>
      <c r="BC97" s="6">
        <f t="shared" si="1223"/>
        <v>0</v>
      </c>
      <c r="BD97" s="41">
        <f t="shared" ref="BD97" si="1227">SUM(BD94:BD96)</f>
        <v>0</v>
      </c>
      <c r="BE97" s="40">
        <f t="shared" si="1223"/>
        <v>0</v>
      </c>
      <c r="BF97" s="6">
        <f t="shared" si="1223"/>
        <v>0</v>
      </c>
      <c r="BG97" s="41">
        <f t="shared" ref="BG97" si="1228">SUM(BG94:BG96)</f>
        <v>0</v>
      </c>
      <c r="BH97" s="40">
        <f t="shared" si="1223"/>
        <v>0</v>
      </c>
      <c r="BI97" s="6">
        <f t="shared" si="1223"/>
        <v>0</v>
      </c>
      <c r="BJ97" s="41">
        <f t="shared" ref="BJ97" si="1229">SUM(BJ94:BJ96)</f>
        <v>0</v>
      </c>
      <c r="BK97" s="40">
        <f t="shared" si="1223"/>
        <v>0</v>
      </c>
      <c r="BL97" s="6">
        <f t="shared" si="1223"/>
        <v>0</v>
      </c>
      <c r="BM97" s="41">
        <f t="shared" ref="BM97:CB97" si="1230">SUM(BM94:BM96)</f>
        <v>0</v>
      </c>
      <c r="BN97" s="40">
        <f t="shared" si="1230"/>
        <v>0</v>
      </c>
      <c r="BO97" s="6">
        <f t="shared" si="1230"/>
        <v>0</v>
      </c>
      <c r="BP97" s="41">
        <f t="shared" si="1230"/>
        <v>0</v>
      </c>
      <c r="BQ97" s="40">
        <f t="shared" si="1230"/>
        <v>0</v>
      </c>
      <c r="BR97" s="6">
        <f t="shared" si="1230"/>
        <v>0</v>
      </c>
      <c r="BS97" s="41">
        <f t="shared" si="1230"/>
        <v>0</v>
      </c>
      <c r="BT97" s="40">
        <f t="shared" si="1230"/>
        <v>0</v>
      </c>
      <c r="BU97" s="6">
        <f t="shared" si="1230"/>
        <v>0</v>
      </c>
      <c r="BV97" s="41">
        <f t="shared" si="1230"/>
        <v>0</v>
      </c>
      <c r="BW97" s="40">
        <f t="shared" si="1230"/>
        <v>0</v>
      </c>
      <c r="BX97" s="6">
        <f t="shared" si="1230"/>
        <v>0</v>
      </c>
      <c r="BY97" s="41">
        <f t="shared" si="1230"/>
        <v>0</v>
      </c>
      <c r="BZ97" s="40">
        <f t="shared" si="1230"/>
        <v>0</v>
      </c>
      <c r="CA97" s="6">
        <f t="shared" si="1230"/>
        <v>0</v>
      </c>
      <c r="CB97" s="41">
        <f t="shared" si="1230"/>
        <v>0</v>
      </c>
    </row>
    <row r="98" spans="4:80" x14ac:dyDescent="0.25">
      <c r="D98" s="69"/>
      <c r="E98" s="46"/>
      <c r="F98" s="28"/>
      <c r="G98" s="18"/>
      <c r="H98" s="29"/>
      <c r="I98" s="28"/>
      <c r="J98" s="18"/>
      <c r="K98" s="29"/>
      <c r="L98" s="28"/>
      <c r="M98" s="18"/>
      <c r="N98" s="29"/>
      <c r="O98" s="28"/>
      <c r="P98" s="18"/>
      <c r="Q98" s="29"/>
      <c r="R98" s="28"/>
      <c r="S98" s="18"/>
      <c r="T98" s="29"/>
      <c r="U98" s="28"/>
      <c r="V98" s="18"/>
      <c r="W98" s="29"/>
      <c r="X98" s="28"/>
      <c r="Y98" s="18"/>
      <c r="Z98" s="29"/>
      <c r="AA98" s="28"/>
      <c r="AB98" s="18"/>
      <c r="AC98" s="29"/>
      <c r="AD98" s="28"/>
      <c r="AE98" s="18"/>
      <c r="AF98" s="29"/>
      <c r="AG98" s="28"/>
      <c r="AH98" s="18"/>
      <c r="AI98" s="29"/>
      <c r="AJ98" s="28"/>
      <c r="AK98" s="18"/>
      <c r="AL98" s="29"/>
      <c r="AM98" s="28"/>
      <c r="AN98" s="18"/>
      <c r="AO98" s="29"/>
      <c r="AP98" s="28"/>
      <c r="AQ98" s="18"/>
      <c r="AR98" s="29"/>
      <c r="AS98" s="28"/>
      <c r="AT98" s="18"/>
      <c r="AU98" s="29"/>
      <c r="AV98" s="28"/>
      <c r="AW98" s="18"/>
      <c r="AX98" s="29"/>
      <c r="AY98" s="28"/>
      <c r="AZ98" s="18"/>
      <c r="BA98" s="29"/>
      <c r="BB98" s="28"/>
      <c r="BC98" s="18"/>
      <c r="BD98" s="29"/>
      <c r="BE98" s="28"/>
      <c r="BF98" s="18"/>
      <c r="BG98" s="29"/>
      <c r="BH98" s="28"/>
      <c r="BI98" s="18"/>
      <c r="BJ98" s="29"/>
      <c r="BK98" s="28"/>
      <c r="BL98" s="18"/>
      <c r="BM98" s="29"/>
      <c r="BN98" s="28"/>
      <c r="BO98" s="18"/>
      <c r="BP98" s="29"/>
      <c r="BQ98" s="28"/>
      <c r="BR98" s="18"/>
      <c r="BS98" s="29"/>
      <c r="BT98" s="28"/>
      <c r="BU98" s="18"/>
      <c r="BV98" s="29"/>
      <c r="BW98" s="28"/>
      <c r="BX98" s="18"/>
      <c r="BY98" s="29"/>
      <c r="BZ98" s="28"/>
      <c r="CA98" s="18"/>
      <c r="CB98" s="29"/>
    </row>
    <row r="99" spans="4:80" x14ac:dyDescent="0.25">
      <c r="D99" s="76" t="s">
        <v>32</v>
      </c>
      <c r="E99" s="48" t="e">
        <f>E90-E97</f>
        <v>#DIV/0!</v>
      </c>
      <c r="F99" s="47" t="e">
        <f>F90-F97</f>
        <v>#DIV/0!</v>
      </c>
      <c r="G99" s="11">
        <f t="shared" ref="G99:AR99" si="1231">G90-G97</f>
        <v>0</v>
      </c>
      <c r="H99" s="107" t="e">
        <f t="shared" si="1231"/>
        <v>#DIV/0!</v>
      </c>
      <c r="I99" s="47" t="e">
        <f t="shared" si="1231"/>
        <v>#DIV/0!</v>
      </c>
      <c r="J99" s="11">
        <f t="shared" si="1231"/>
        <v>0</v>
      </c>
      <c r="K99" s="107" t="e">
        <f t="shared" si="1231"/>
        <v>#DIV/0!</v>
      </c>
      <c r="L99" s="47" t="e">
        <f t="shared" si="1231"/>
        <v>#DIV/0!</v>
      </c>
      <c r="M99" s="11">
        <f t="shared" si="1231"/>
        <v>0</v>
      </c>
      <c r="N99" s="107" t="e">
        <f t="shared" si="1231"/>
        <v>#DIV/0!</v>
      </c>
      <c r="O99" s="47" t="e">
        <f t="shared" si="1231"/>
        <v>#DIV/0!</v>
      </c>
      <c r="P99" s="11">
        <f t="shared" si="1231"/>
        <v>0</v>
      </c>
      <c r="Q99" s="107" t="e">
        <f t="shared" si="1231"/>
        <v>#DIV/0!</v>
      </c>
      <c r="R99" s="47" t="e">
        <f t="shared" si="1231"/>
        <v>#DIV/0!</v>
      </c>
      <c r="S99" s="11">
        <f t="shared" si="1231"/>
        <v>0</v>
      </c>
      <c r="T99" s="107" t="e">
        <f t="shared" si="1231"/>
        <v>#DIV/0!</v>
      </c>
      <c r="U99" s="47" t="e">
        <f t="shared" si="1231"/>
        <v>#DIV/0!</v>
      </c>
      <c r="V99" s="11">
        <f t="shared" si="1231"/>
        <v>-3</v>
      </c>
      <c r="W99" s="107" t="e">
        <f t="shared" si="1231"/>
        <v>#DIV/0!</v>
      </c>
      <c r="X99" s="47" t="e">
        <f t="shared" si="1231"/>
        <v>#DIV/0!</v>
      </c>
      <c r="Y99" s="11">
        <f t="shared" si="1231"/>
        <v>-3</v>
      </c>
      <c r="Z99" s="107" t="e">
        <f t="shared" si="1231"/>
        <v>#DIV/0!</v>
      </c>
      <c r="AA99" s="47" t="e">
        <f t="shared" si="1231"/>
        <v>#DIV/0!</v>
      </c>
      <c r="AB99" s="11">
        <f t="shared" si="1231"/>
        <v>-3</v>
      </c>
      <c r="AC99" s="107" t="e">
        <f t="shared" si="1231"/>
        <v>#DIV/0!</v>
      </c>
      <c r="AD99" s="47" t="e">
        <f t="shared" si="1231"/>
        <v>#DIV/0!</v>
      </c>
      <c r="AE99" s="11">
        <f t="shared" si="1231"/>
        <v>-3</v>
      </c>
      <c r="AF99" s="107" t="e">
        <f t="shared" si="1231"/>
        <v>#DIV/0!</v>
      </c>
      <c r="AG99" s="47" t="e">
        <f t="shared" si="1231"/>
        <v>#DIV/0!</v>
      </c>
      <c r="AH99" s="11">
        <f t="shared" si="1231"/>
        <v>-3</v>
      </c>
      <c r="AI99" s="107" t="e">
        <f t="shared" si="1231"/>
        <v>#DIV/0!</v>
      </c>
      <c r="AJ99" s="47" t="e">
        <f t="shared" si="1231"/>
        <v>#DIV/0!</v>
      </c>
      <c r="AK99" s="11">
        <f t="shared" si="1231"/>
        <v>-3</v>
      </c>
      <c r="AL99" s="107" t="e">
        <f t="shared" si="1231"/>
        <v>#DIV/0!</v>
      </c>
      <c r="AM99" s="47" t="e">
        <f t="shared" si="1231"/>
        <v>#DIV/0!</v>
      </c>
      <c r="AN99" s="11">
        <f t="shared" si="1231"/>
        <v>-3</v>
      </c>
      <c r="AO99" s="107" t="e">
        <f t="shared" si="1231"/>
        <v>#DIV/0!</v>
      </c>
      <c r="AP99" s="47" t="e">
        <f t="shared" si="1231"/>
        <v>#DIV/0!</v>
      </c>
      <c r="AQ99" s="11">
        <f t="shared" si="1231"/>
        <v>-3</v>
      </c>
      <c r="AR99" s="107" t="e">
        <f t="shared" si="1231"/>
        <v>#DIV/0!</v>
      </c>
      <c r="AS99" s="47" t="e">
        <f t="shared" ref="AS99:BP99" si="1232">AS90-AS97</f>
        <v>#DIV/0!</v>
      </c>
      <c r="AT99" s="11">
        <f t="shared" si="1232"/>
        <v>-3</v>
      </c>
      <c r="AU99" s="107" t="e">
        <f t="shared" si="1232"/>
        <v>#DIV/0!</v>
      </c>
      <c r="AV99" s="47" t="e">
        <f t="shared" si="1232"/>
        <v>#DIV/0!</v>
      </c>
      <c r="AW99" s="11">
        <f t="shared" si="1232"/>
        <v>-3</v>
      </c>
      <c r="AX99" s="107" t="e">
        <f t="shared" si="1232"/>
        <v>#DIV/0!</v>
      </c>
      <c r="AY99" s="47" t="e">
        <f t="shared" si="1232"/>
        <v>#DIV/0!</v>
      </c>
      <c r="AZ99" s="11">
        <f t="shared" si="1232"/>
        <v>-3</v>
      </c>
      <c r="BA99" s="107" t="e">
        <f t="shared" si="1232"/>
        <v>#DIV/0!</v>
      </c>
      <c r="BB99" s="47" t="e">
        <f t="shared" si="1232"/>
        <v>#DIV/0!</v>
      </c>
      <c r="BC99" s="11">
        <f t="shared" si="1232"/>
        <v>-3</v>
      </c>
      <c r="BD99" s="107" t="e">
        <f t="shared" si="1232"/>
        <v>#DIV/0!</v>
      </c>
      <c r="BE99" s="47" t="e">
        <f t="shared" si="1232"/>
        <v>#DIV/0!</v>
      </c>
      <c r="BF99" s="11">
        <f t="shared" si="1232"/>
        <v>-3</v>
      </c>
      <c r="BG99" s="107" t="e">
        <f t="shared" si="1232"/>
        <v>#DIV/0!</v>
      </c>
      <c r="BH99" s="47" t="e">
        <f t="shared" si="1232"/>
        <v>#DIV/0!</v>
      </c>
      <c r="BI99" s="11">
        <f t="shared" si="1232"/>
        <v>-3</v>
      </c>
      <c r="BJ99" s="107" t="e">
        <f t="shared" si="1232"/>
        <v>#DIV/0!</v>
      </c>
      <c r="BK99" s="47" t="e">
        <f t="shared" si="1232"/>
        <v>#DIV/0!</v>
      </c>
      <c r="BL99" s="11">
        <f t="shared" si="1232"/>
        <v>-3</v>
      </c>
      <c r="BM99" s="107" t="e">
        <f t="shared" si="1232"/>
        <v>#DIV/0!</v>
      </c>
      <c r="BN99" s="47" t="e">
        <f t="shared" si="1232"/>
        <v>#DIV/0!</v>
      </c>
      <c r="BO99" s="11">
        <f t="shared" si="1232"/>
        <v>-3</v>
      </c>
      <c r="BP99" s="107" t="e">
        <f t="shared" si="1232"/>
        <v>#DIV/0!</v>
      </c>
      <c r="BQ99" s="47" t="e">
        <f t="shared" ref="BQ99:CB99" si="1233">BQ90-BQ97</f>
        <v>#DIV/0!</v>
      </c>
      <c r="BR99" s="11">
        <f t="shared" si="1233"/>
        <v>-3</v>
      </c>
      <c r="BS99" s="107" t="e">
        <f t="shared" si="1233"/>
        <v>#DIV/0!</v>
      </c>
      <c r="BT99" s="47" t="e">
        <f t="shared" si="1233"/>
        <v>#DIV/0!</v>
      </c>
      <c r="BU99" s="11">
        <f t="shared" si="1233"/>
        <v>-3</v>
      </c>
      <c r="BV99" s="107" t="e">
        <f t="shared" si="1233"/>
        <v>#DIV/0!</v>
      </c>
      <c r="BW99" s="47" t="e">
        <f t="shared" si="1233"/>
        <v>#DIV/0!</v>
      </c>
      <c r="BX99" s="11">
        <f t="shared" si="1233"/>
        <v>-3</v>
      </c>
      <c r="BY99" s="107" t="e">
        <f t="shared" si="1233"/>
        <v>#DIV/0!</v>
      </c>
      <c r="BZ99" s="47" t="e">
        <f t="shared" si="1233"/>
        <v>#DIV/0!</v>
      </c>
      <c r="CA99" s="11">
        <f t="shared" si="1233"/>
        <v>-3</v>
      </c>
      <c r="CB99" s="107" t="e">
        <f t="shared" si="1233"/>
        <v>#DIV/0!</v>
      </c>
    </row>
    <row r="100" spans="4:80" s="15" customFormat="1" ht="15.75" thickBot="1" x14ac:dyDescent="0.3">
      <c r="D100" s="106" t="s">
        <v>33</v>
      </c>
      <c r="E100" s="50" t="e">
        <f t="shared" ref="E100:AJ100" si="1234">E99/E28</f>
        <v>#DIV/0!</v>
      </c>
      <c r="F100" s="49" t="e">
        <f t="shared" si="1234"/>
        <v>#DIV/0!</v>
      </c>
      <c r="G100" s="12" t="e">
        <f t="shared" si="1234"/>
        <v>#DIV/0!</v>
      </c>
      <c r="H100" s="50" t="e">
        <f t="shared" si="1234"/>
        <v>#DIV/0!</v>
      </c>
      <c r="I100" s="49" t="e">
        <f t="shared" si="1234"/>
        <v>#DIV/0!</v>
      </c>
      <c r="J100" s="12" t="e">
        <f t="shared" si="1234"/>
        <v>#DIV/0!</v>
      </c>
      <c r="K100" s="50" t="e">
        <f t="shared" si="1234"/>
        <v>#DIV/0!</v>
      </c>
      <c r="L100" s="49" t="e">
        <f t="shared" si="1234"/>
        <v>#DIV/0!</v>
      </c>
      <c r="M100" s="12" t="e">
        <f t="shared" si="1234"/>
        <v>#DIV/0!</v>
      </c>
      <c r="N100" s="50" t="e">
        <f t="shared" si="1234"/>
        <v>#DIV/0!</v>
      </c>
      <c r="O100" s="49" t="e">
        <f t="shared" si="1234"/>
        <v>#DIV/0!</v>
      </c>
      <c r="P100" s="12" t="e">
        <f t="shared" si="1234"/>
        <v>#DIV/0!</v>
      </c>
      <c r="Q100" s="50" t="e">
        <f t="shared" si="1234"/>
        <v>#DIV/0!</v>
      </c>
      <c r="R100" s="49" t="e">
        <f t="shared" si="1234"/>
        <v>#DIV/0!</v>
      </c>
      <c r="S100" s="12" t="e">
        <f t="shared" si="1234"/>
        <v>#DIV/0!</v>
      </c>
      <c r="T100" s="50" t="e">
        <f t="shared" si="1234"/>
        <v>#DIV/0!</v>
      </c>
      <c r="U100" s="49" t="e">
        <f t="shared" si="1234"/>
        <v>#DIV/0!</v>
      </c>
      <c r="V100" s="12" t="e">
        <f t="shared" si="1234"/>
        <v>#DIV/0!</v>
      </c>
      <c r="W100" s="50" t="e">
        <f t="shared" si="1234"/>
        <v>#DIV/0!</v>
      </c>
      <c r="X100" s="49" t="e">
        <f t="shared" si="1234"/>
        <v>#DIV/0!</v>
      </c>
      <c r="Y100" s="12" t="e">
        <f t="shared" si="1234"/>
        <v>#DIV/0!</v>
      </c>
      <c r="Z100" s="50" t="e">
        <f t="shared" si="1234"/>
        <v>#DIV/0!</v>
      </c>
      <c r="AA100" s="49" t="e">
        <f t="shared" si="1234"/>
        <v>#DIV/0!</v>
      </c>
      <c r="AB100" s="12" t="e">
        <f t="shared" si="1234"/>
        <v>#DIV/0!</v>
      </c>
      <c r="AC100" s="50" t="e">
        <f t="shared" si="1234"/>
        <v>#DIV/0!</v>
      </c>
      <c r="AD100" s="49" t="e">
        <f t="shared" si="1234"/>
        <v>#DIV/0!</v>
      </c>
      <c r="AE100" s="12" t="e">
        <f t="shared" si="1234"/>
        <v>#DIV/0!</v>
      </c>
      <c r="AF100" s="50" t="e">
        <f t="shared" si="1234"/>
        <v>#DIV/0!</v>
      </c>
      <c r="AG100" s="49" t="e">
        <f t="shared" si="1234"/>
        <v>#DIV/0!</v>
      </c>
      <c r="AH100" s="12" t="e">
        <f t="shared" si="1234"/>
        <v>#DIV/0!</v>
      </c>
      <c r="AI100" s="50" t="e">
        <f t="shared" si="1234"/>
        <v>#DIV/0!</v>
      </c>
      <c r="AJ100" s="49" t="e">
        <f t="shared" si="1234"/>
        <v>#DIV/0!</v>
      </c>
      <c r="AK100" s="12" t="e">
        <f t="shared" ref="AK100:BP100" si="1235">AK99/AK28</f>
        <v>#DIV/0!</v>
      </c>
      <c r="AL100" s="50" t="e">
        <f t="shared" si="1235"/>
        <v>#DIV/0!</v>
      </c>
      <c r="AM100" s="49" t="e">
        <f t="shared" si="1235"/>
        <v>#DIV/0!</v>
      </c>
      <c r="AN100" s="12" t="e">
        <f t="shared" si="1235"/>
        <v>#DIV/0!</v>
      </c>
      <c r="AO100" s="50" t="e">
        <f t="shared" si="1235"/>
        <v>#DIV/0!</v>
      </c>
      <c r="AP100" s="49" t="e">
        <f t="shared" si="1235"/>
        <v>#DIV/0!</v>
      </c>
      <c r="AQ100" s="12" t="e">
        <f t="shared" si="1235"/>
        <v>#DIV/0!</v>
      </c>
      <c r="AR100" s="50" t="e">
        <f t="shared" si="1235"/>
        <v>#DIV/0!</v>
      </c>
      <c r="AS100" s="49" t="e">
        <f t="shared" si="1235"/>
        <v>#DIV/0!</v>
      </c>
      <c r="AT100" s="12" t="e">
        <f t="shared" si="1235"/>
        <v>#DIV/0!</v>
      </c>
      <c r="AU100" s="50" t="e">
        <f t="shared" si="1235"/>
        <v>#DIV/0!</v>
      </c>
      <c r="AV100" s="49" t="e">
        <f t="shared" si="1235"/>
        <v>#DIV/0!</v>
      </c>
      <c r="AW100" s="12" t="e">
        <f t="shared" si="1235"/>
        <v>#DIV/0!</v>
      </c>
      <c r="AX100" s="50" t="e">
        <f t="shared" si="1235"/>
        <v>#DIV/0!</v>
      </c>
      <c r="AY100" s="49" t="e">
        <f t="shared" si="1235"/>
        <v>#DIV/0!</v>
      </c>
      <c r="AZ100" s="12" t="e">
        <f t="shared" si="1235"/>
        <v>#DIV/0!</v>
      </c>
      <c r="BA100" s="50" t="e">
        <f t="shared" si="1235"/>
        <v>#DIV/0!</v>
      </c>
      <c r="BB100" s="49" t="e">
        <f t="shared" si="1235"/>
        <v>#DIV/0!</v>
      </c>
      <c r="BC100" s="12" t="e">
        <f t="shared" si="1235"/>
        <v>#DIV/0!</v>
      </c>
      <c r="BD100" s="50" t="e">
        <f t="shared" si="1235"/>
        <v>#DIV/0!</v>
      </c>
      <c r="BE100" s="49" t="e">
        <f t="shared" si="1235"/>
        <v>#DIV/0!</v>
      </c>
      <c r="BF100" s="12" t="e">
        <f t="shared" si="1235"/>
        <v>#DIV/0!</v>
      </c>
      <c r="BG100" s="50" t="e">
        <f t="shared" si="1235"/>
        <v>#DIV/0!</v>
      </c>
      <c r="BH100" s="49" t="e">
        <f t="shared" si="1235"/>
        <v>#DIV/0!</v>
      </c>
      <c r="BI100" s="12" t="e">
        <f t="shared" si="1235"/>
        <v>#DIV/0!</v>
      </c>
      <c r="BJ100" s="50" t="e">
        <f t="shared" si="1235"/>
        <v>#DIV/0!</v>
      </c>
      <c r="BK100" s="49" t="e">
        <f t="shared" si="1235"/>
        <v>#DIV/0!</v>
      </c>
      <c r="BL100" s="12" t="e">
        <f t="shared" si="1235"/>
        <v>#DIV/0!</v>
      </c>
      <c r="BM100" s="50" t="e">
        <f t="shared" si="1235"/>
        <v>#DIV/0!</v>
      </c>
      <c r="BN100" s="49" t="e">
        <f t="shared" si="1235"/>
        <v>#DIV/0!</v>
      </c>
      <c r="BO100" s="12" t="e">
        <f t="shared" si="1235"/>
        <v>#DIV/0!</v>
      </c>
      <c r="BP100" s="50" t="e">
        <f t="shared" si="1235"/>
        <v>#DIV/0!</v>
      </c>
      <c r="BQ100" s="49" t="e">
        <f t="shared" ref="BQ100:CB100" si="1236">BQ99/BQ28</f>
        <v>#DIV/0!</v>
      </c>
      <c r="BR100" s="12" t="e">
        <f t="shared" si="1236"/>
        <v>#DIV/0!</v>
      </c>
      <c r="BS100" s="50" t="e">
        <f t="shared" si="1236"/>
        <v>#DIV/0!</v>
      </c>
      <c r="BT100" s="49" t="e">
        <f t="shared" si="1236"/>
        <v>#DIV/0!</v>
      </c>
      <c r="BU100" s="12" t="e">
        <f t="shared" si="1236"/>
        <v>#DIV/0!</v>
      </c>
      <c r="BV100" s="50" t="e">
        <f t="shared" si="1236"/>
        <v>#DIV/0!</v>
      </c>
      <c r="BW100" s="49" t="e">
        <f t="shared" si="1236"/>
        <v>#DIV/0!</v>
      </c>
      <c r="BX100" s="12" t="e">
        <f t="shared" si="1236"/>
        <v>#DIV/0!</v>
      </c>
      <c r="BY100" s="50" t="e">
        <f t="shared" si="1236"/>
        <v>#DIV/0!</v>
      </c>
      <c r="BZ100" s="49" t="e">
        <f t="shared" si="1236"/>
        <v>#DIV/0!</v>
      </c>
      <c r="CA100" s="12" t="e">
        <f t="shared" si="1236"/>
        <v>#DIV/0!</v>
      </c>
      <c r="CB100" s="50" t="e">
        <f t="shared" si="1236"/>
        <v>#DIV/0!</v>
      </c>
    </row>
    <row r="101" spans="4:80" s="15" customFormat="1" ht="15.75" thickTop="1" x14ac:dyDescent="0.25">
      <c r="D101" s="54"/>
      <c r="E101" s="150"/>
      <c r="F101" s="151"/>
      <c r="G101" s="152"/>
      <c r="H101" s="150"/>
      <c r="I101" s="151"/>
      <c r="J101" s="152"/>
      <c r="K101" s="150"/>
      <c r="L101" s="151"/>
      <c r="M101" s="152"/>
      <c r="N101" s="150"/>
      <c r="O101" s="151"/>
      <c r="P101" s="152"/>
      <c r="Q101" s="150"/>
      <c r="R101" s="151"/>
      <c r="S101" s="152"/>
      <c r="T101" s="150"/>
      <c r="U101" s="151"/>
      <c r="V101" s="152"/>
      <c r="W101" s="150"/>
      <c r="X101" s="151"/>
      <c r="Y101" s="152"/>
      <c r="Z101" s="150"/>
      <c r="AA101" s="151"/>
      <c r="AB101" s="152"/>
      <c r="AC101" s="150"/>
      <c r="AD101" s="151"/>
      <c r="AE101" s="152"/>
      <c r="AF101" s="150"/>
      <c r="AG101" s="151"/>
      <c r="AH101" s="152"/>
      <c r="AI101" s="150"/>
      <c r="AJ101" s="151"/>
      <c r="AK101" s="152"/>
      <c r="AL101" s="150"/>
      <c r="AM101" s="151"/>
      <c r="AN101" s="152"/>
      <c r="AO101" s="150"/>
      <c r="AP101" s="151"/>
      <c r="AQ101" s="152"/>
      <c r="AR101" s="150"/>
      <c r="AS101" s="151"/>
      <c r="AT101" s="152"/>
      <c r="AU101" s="150"/>
      <c r="AV101" s="151"/>
      <c r="AW101" s="152"/>
      <c r="AX101" s="150"/>
      <c r="AY101" s="151"/>
      <c r="AZ101" s="152"/>
      <c r="BA101" s="150"/>
      <c r="BB101" s="151"/>
      <c r="BC101" s="152"/>
      <c r="BD101" s="150"/>
      <c r="BE101" s="151"/>
      <c r="BF101" s="152"/>
      <c r="BG101" s="150"/>
      <c r="BH101" s="151"/>
      <c r="BI101" s="152"/>
      <c r="BJ101" s="150"/>
      <c r="BK101" s="151"/>
      <c r="BL101" s="152"/>
      <c r="BM101" s="150"/>
      <c r="BN101" s="151"/>
      <c r="BO101" s="152"/>
      <c r="BP101" s="150"/>
      <c r="BQ101" s="151"/>
      <c r="BR101" s="152"/>
      <c r="BS101" s="150"/>
      <c r="BT101" s="151"/>
      <c r="BU101" s="152"/>
      <c r="BV101" s="150"/>
      <c r="BW101" s="151"/>
      <c r="BX101" s="152"/>
      <c r="BY101" s="150"/>
      <c r="BZ101" s="151"/>
      <c r="CA101" s="152"/>
      <c r="CB101" s="150"/>
    </row>
    <row r="102" spans="4:80" x14ac:dyDescent="0.25">
      <c r="D102" s="54" t="s">
        <v>62</v>
      </c>
      <c r="E102" s="46"/>
      <c r="F102" s="28"/>
      <c r="G102" s="18"/>
      <c r="H102" s="29"/>
      <c r="I102" s="28"/>
      <c r="J102" s="18"/>
      <c r="K102" s="29"/>
      <c r="L102" s="28"/>
      <c r="M102" s="18"/>
      <c r="N102" s="29"/>
      <c r="O102" s="28"/>
      <c r="P102" s="18"/>
      <c r="Q102" s="29"/>
      <c r="R102" s="28"/>
      <c r="S102" s="18"/>
      <c r="T102" s="29"/>
      <c r="U102" s="28"/>
      <c r="V102" s="18"/>
      <c r="W102" s="29"/>
      <c r="X102" s="28"/>
      <c r="Y102" s="18"/>
      <c r="Z102" s="29"/>
      <c r="AA102" s="28"/>
      <c r="AB102" s="18"/>
      <c r="AC102" s="29"/>
      <c r="AD102" s="28"/>
      <c r="AE102" s="18"/>
      <c r="AF102" s="29"/>
      <c r="AG102" s="28"/>
      <c r="AH102" s="18"/>
      <c r="AI102" s="29"/>
      <c r="AJ102" s="28"/>
      <c r="AK102" s="18"/>
      <c r="AL102" s="29"/>
      <c r="AM102" s="28"/>
      <c r="AN102" s="18"/>
      <c r="AO102" s="29"/>
      <c r="AP102" s="28"/>
      <c r="AQ102" s="18"/>
      <c r="AR102" s="29"/>
      <c r="AS102" s="28"/>
      <c r="AT102" s="18"/>
      <c r="AU102" s="29"/>
      <c r="AV102" s="28"/>
      <c r="AW102" s="18"/>
      <c r="AX102" s="29"/>
      <c r="AY102" s="28"/>
      <c r="AZ102" s="18"/>
      <c r="BA102" s="29"/>
      <c r="BB102" s="28"/>
      <c r="BC102" s="18"/>
      <c r="BD102" s="29"/>
      <c r="BE102" s="28"/>
      <c r="BF102" s="18"/>
      <c r="BG102" s="29"/>
      <c r="BH102" s="28"/>
      <c r="BI102" s="18"/>
      <c r="BJ102" s="29"/>
      <c r="BK102" s="28"/>
      <c r="BL102" s="18"/>
      <c r="BM102" s="29"/>
      <c r="BN102" s="28"/>
      <c r="BO102" s="18"/>
      <c r="BP102" s="29"/>
      <c r="BQ102" s="28"/>
      <c r="BR102" s="18"/>
      <c r="BS102" s="29"/>
      <c r="BT102" s="28"/>
      <c r="BU102" s="18"/>
      <c r="BV102" s="29"/>
      <c r="BW102" s="28"/>
      <c r="BX102" s="18"/>
      <c r="BY102" s="29"/>
      <c r="BZ102" s="28"/>
      <c r="CA102" s="18"/>
      <c r="CB102" s="29"/>
    </row>
    <row r="103" spans="4:80" x14ac:dyDescent="0.25">
      <c r="D103" s="69" t="s">
        <v>63</v>
      </c>
      <c r="E103" s="113"/>
      <c r="F103" s="28"/>
      <c r="G103" s="13"/>
      <c r="H103" s="65"/>
      <c r="I103" s="28"/>
      <c r="J103" s="13"/>
      <c r="K103" s="65"/>
      <c r="L103" s="28"/>
      <c r="M103" s="13"/>
      <c r="N103" s="65"/>
      <c r="O103" s="28"/>
      <c r="P103" s="13"/>
      <c r="Q103" s="65"/>
      <c r="R103" s="28"/>
      <c r="S103" s="13"/>
      <c r="T103" s="65"/>
      <c r="U103" s="28"/>
      <c r="V103" s="13"/>
      <c r="W103" s="65"/>
      <c r="X103" s="28"/>
      <c r="Y103" s="13"/>
      <c r="Z103" s="65"/>
      <c r="AA103" s="28"/>
      <c r="AB103" s="13"/>
      <c r="AC103" s="65"/>
      <c r="AD103" s="28"/>
      <c r="AE103" s="13"/>
      <c r="AF103" s="65"/>
      <c r="AG103" s="28"/>
      <c r="AH103" s="13"/>
      <c r="AI103" s="65"/>
      <c r="AJ103" s="28"/>
      <c r="AK103" s="13"/>
      <c r="AL103" s="65"/>
      <c r="AM103" s="28"/>
      <c r="AN103" s="13"/>
      <c r="AO103" s="65"/>
      <c r="AP103" s="28"/>
      <c r="AQ103" s="13"/>
      <c r="AR103" s="65"/>
      <c r="AS103" s="28"/>
      <c r="AT103" s="13"/>
      <c r="AU103" s="65"/>
      <c r="AV103" s="28"/>
      <c r="AW103" s="13"/>
      <c r="AX103" s="65"/>
      <c r="AY103" s="28"/>
      <c r="AZ103" s="13"/>
      <c r="BA103" s="65"/>
      <c r="BB103" s="28"/>
      <c r="BC103" s="13"/>
      <c r="BD103" s="65"/>
      <c r="BE103" s="28"/>
      <c r="BF103" s="13"/>
      <c r="BG103" s="65"/>
      <c r="BH103" s="28"/>
      <c r="BI103" s="13"/>
      <c r="BJ103" s="65"/>
      <c r="BK103" s="28"/>
      <c r="BL103" s="13"/>
      <c r="BM103" s="65"/>
      <c r="BN103" s="28"/>
      <c r="BO103" s="13"/>
      <c r="BP103" s="65"/>
      <c r="BQ103" s="28"/>
      <c r="BR103" s="13"/>
      <c r="BS103" s="65"/>
      <c r="BT103" s="28"/>
      <c r="BU103" s="13"/>
      <c r="BV103" s="65"/>
      <c r="BW103" s="28"/>
      <c r="BX103" s="13"/>
      <c r="BY103" s="65"/>
      <c r="BZ103" s="28"/>
      <c r="CA103" s="13"/>
      <c r="CB103" s="65"/>
    </row>
    <row r="104" spans="4:80" s="17" customFormat="1" x14ac:dyDescent="0.25">
      <c r="D104" s="60"/>
      <c r="E104" s="113"/>
      <c r="F104" s="28"/>
      <c r="G104" s="13"/>
      <c r="H104" s="29"/>
      <c r="I104" s="28"/>
      <c r="J104" s="13"/>
      <c r="K104" s="29"/>
      <c r="L104" s="28"/>
      <c r="M104" s="13"/>
      <c r="N104" s="29"/>
      <c r="O104" s="28"/>
      <c r="P104" s="13"/>
      <c r="Q104" s="29"/>
      <c r="R104" s="28"/>
      <c r="S104" s="13"/>
      <c r="T104" s="29"/>
      <c r="U104" s="28"/>
      <c r="V104" s="13"/>
      <c r="W104" s="29"/>
      <c r="X104" s="28"/>
      <c r="Y104" s="13"/>
      <c r="Z104" s="29"/>
      <c r="AA104" s="28"/>
      <c r="AB104" s="13"/>
      <c r="AC104" s="29"/>
      <c r="AD104" s="28"/>
      <c r="AE104" s="13"/>
      <c r="AF104" s="29"/>
      <c r="AG104" s="28"/>
      <c r="AH104" s="13"/>
      <c r="AI104" s="29"/>
      <c r="AJ104" s="28"/>
      <c r="AK104" s="13"/>
      <c r="AL104" s="29"/>
      <c r="AM104" s="28"/>
      <c r="AN104" s="13"/>
      <c r="AO104" s="29"/>
      <c r="AP104" s="28"/>
      <c r="AQ104" s="13"/>
      <c r="AR104" s="29"/>
      <c r="AS104" s="28"/>
      <c r="AT104" s="13"/>
      <c r="AU104" s="29"/>
      <c r="AV104" s="28"/>
      <c r="AW104" s="13"/>
      <c r="AX104" s="29"/>
      <c r="AY104" s="28"/>
      <c r="AZ104" s="13"/>
      <c r="BA104" s="29"/>
      <c r="BB104" s="28"/>
      <c r="BC104" s="13"/>
      <c r="BD104" s="29"/>
      <c r="BE104" s="28"/>
      <c r="BF104" s="13"/>
      <c r="BG104" s="29"/>
      <c r="BH104" s="28"/>
      <c r="BI104" s="13"/>
      <c r="BJ104" s="29"/>
      <c r="BK104" s="28"/>
      <c r="BL104" s="13"/>
      <c r="BM104" s="29"/>
      <c r="BN104" s="28"/>
      <c r="BO104" s="13"/>
      <c r="BP104" s="29"/>
      <c r="BQ104" s="28"/>
      <c r="BR104" s="13"/>
      <c r="BS104" s="29"/>
      <c r="BT104" s="28"/>
      <c r="BU104" s="13"/>
      <c r="BV104" s="29"/>
      <c r="BW104" s="28"/>
      <c r="BX104" s="13"/>
      <c r="BY104" s="29"/>
      <c r="BZ104" s="28"/>
      <c r="CA104" s="13"/>
      <c r="CB104" s="29"/>
    </row>
    <row r="105" spans="4:80" x14ac:dyDescent="0.25">
      <c r="D105" s="76" t="s">
        <v>95</v>
      </c>
      <c r="E105" s="48" t="e">
        <f>E99-E103</f>
        <v>#DIV/0!</v>
      </c>
      <c r="F105" s="47" t="e">
        <f>F99-F103</f>
        <v>#DIV/0!</v>
      </c>
      <c r="G105" s="11">
        <f t="shared" ref="G105:AR105" si="1237">G99-G103</f>
        <v>0</v>
      </c>
      <c r="H105" s="107" t="e">
        <f t="shared" si="1237"/>
        <v>#DIV/0!</v>
      </c>
      <c r="I105" s="47" t="e">
        <f t="shared" si="1237"/>
        <v>#DIV/0!</v>
      </c>
      <c r="J105" s="11">
        <f t="shared" si="1237"/>
        <v>0</v>
      </c>
      <c r="K105" s="107" t="e">
        <f t="shared" si="1237"/>
        <v>#DIV/0!</v>
      </c>
      <c r="L105" s="47" t="e">
        <f t="shared" si="1237"/>
        <v>#DIV/0!</v>
      </c>
      <c r="M105" s="11">
        <f t="shared" si="1237"/>
        <v>0</v>
      </c>
      <c r="N105" s="107" t="e">
        <f t="shared" si="1237"/>
        <v>#DIV/0!</v>
      </c>
      <c r="O105" s="47" t="e">
        <f t="shared" si="1237"/>
        <v>#DIV/0!</v>
      </c>
      <c r="P105" s="11">
        <f t="shared" si="1237"/>
        <v>0</v>
      </c>
      <c r="Q105" s="107" t="e">
        <f t="shared" si="1237"/>
        <v>#DIV/0!</v>
      </c>
      <c r="R105" s="47" t="e">
        <f t="shared" si="1237"/>
        <v>#DIV/0!</v>
      </c>
      <c r="S105" s="11">
        <f t="shared" si="1237"/>
        <v>0</v>
      </c>
      <c r="T105" s="107" t="e">
        <f t="shared" si="1237"/>
        <v>#DIV/0!</v>
      </c>
      <c r="U105" s="47" t="e">
        <f t="shared" si="1237"/>
        <v>#DIV/0!</v>
      </c>
      <c r="V105" s="11">
        <f t="shared" si="1237"/>
        <v>-3</v>
      </c>
      <c r="W105" s="107" t="e">
        <f t="shared" si="1237"/>
        <v>#DIV/0!</v>
      </c>
      <c r="X105" s="47" t="e">
        <f t="shared" si="1237"/>
        <v>#DIV/0!</v>
      </c>
      <c r="Y105" s="11">
        <f t="shared" si="1237"/>
        <v>-3</v>
      </c>
      <c r="Z105" s="107" t="e">
        <f t="shared" si="1237"/>
        <v>#DIV/0!</v>
      </c>
      <c r="AA105" s="47" t="e">
        <f t="shared" si="1237"/>
        <v>#DIV/0!</v>
      </c>
      <c r="AB105" s="11">
        <f t="shared" si="1237"/>
        <v>-3</v>
      </c>
      <c r="AC105" s="107" t="e">
        <f t="shared" si="1237"/>
        <v>#DIV/0!</v>
      </c>
      <c r="AD105" s="47" t="e">
        <f t="shared" si="1237"/>
        <v>#DIV/0!</v>
      </c>
      <c r="AE105" s="11">
        <f t="shared" si="1237"/>
        <v>-3</v>
      </c>
      <c r="AF105" s="107" t="e">
        <f t="shared" si="1237"/>
        <v>#DIV/0!</v>
      </c>
      <c r="AG105" s="47" t="e">
        <f t="shared" si="1237"/>
        <v>#DIV/0!</v>
      </c>
      <c r="AH105" s="11">
        <f t="shared" si="1237"/>
        <v>-3</v>
      </c>
      <c r="AI105" s="107" t="e">
        <f t="shared" si="1237"/>
        <v>#DIV/0!</v>
      </c>
      <c r="AJ105" s="47" t="e">
        <f t="shared" si="1237"/>
        <v>#DIV/0!</v>
      </c>
      <c r="AK105" s="11">
        <f t="shared" si="1237"/>
        <v>-3</v>
      </c>
      <c r="AL105" s="107" t="e">
        <f t="shared" si="1237"/>
        <v>#DIV/0!</v>
      </c>
      <c r="AM105" s="47" t="e">
        <f t="shared" si="1237"/>
        <v>#DIV/0!</v>
      </c>
      <c r="AN105" s="11">
        <f t="shared" si="1237"/>
        <v>-3</v>
      </c>
      <c r="AO105" s="107" t="e">
        <f t="shared" si="1237"/>
        <v>#DIV/0!</v>
      </c>
      <c r="AP105" s="47" t="e">
        <f t="shared" si="1237"/>
        <v>#DIV/0!</v>
      </c>
      <c r="AQ105" s="11">
        <f t="shared" si="1237"/>
        <v>-3</v>
      </c>
      <c r="AR105" s="107" t="e">
        <f t="shared" si="1237"/>
        <v>#DIV/0!</v>
      </c>
      <c r="AS105" s="47" t="e">
        <f t="shared" ref="AS105:BP105" si="1238">AS99-AS103</f>
        <v>#DIV/0!</v>
      </c>
      <c r="AT105" s="11">
        <f t="shared" si="1238"/>
        <v>-3</v>
      </c>
      <c r="AU105" s="107" t="e">
        <f t="shared" si="1238"/>
        <v>#DIV/0!</v>
      </c>
      <c r="AV105" s="47" t="e">
        <f t="shared" si="1238"/>
        <v>#DIV/0!</v>
      </c>
      <c r="AW105" s="192">
        <f t="shared" si="1238"/>
        <v>-3</v>
      </c>
      <c r="AX105" s="107" t="e">
        <f t="shared" si="1238"/>
        <v>#DIV/0!</v>
      </c>
      <c r="AY105" s="47" t="e">
        <f t="shared" si="1238"/>
        <v>#DIV/0!</v>
      </c>
      <c r="AZ105" s="11">
        <f t="shared" si="1238"/>
        <v>-3</v>
      </c>
      <c r="BA105" s="107" t="e">
        <f t="shared" si="1238"/>
        <v>#DIV/0!</v>
      </c>
      <c r="BB105" s="47" t="e">
        <f t="shared" si="1238"/>
        <v>#DIV/0!</v>
      </c>
      <c r="BC105" s="11">
        <f t="shared" si="1238"/>
        <v>-3</v>
      </c>
      <c r="BD105" s="107" t="e">
        <f t="shared" si="1238"/>
        <v>#DIV/0!</v>
      </c>
      <c r="BE105" s="47" t="e">
        <f t="shared" si="1238"/>
        <v>#DIV/0!</v>
      </c>
      <c r="BF105" s="11">
        <f t="shared" si="1238"/>
        <v>-3</v>
      </c>
      <c r="BG105" s="107" t="e">
        <f t="shared" si="1238"/>
        <v>#DIV/0!</v>
      </c>
      <c r="BH105" s="47" t="e">
        <f t="shared" si="1238"/>
        <v>#DIV/0!</v>
      </c>
      <c r="BI105" s="11">
        <f t="shared" si="1238"/>
        <v>-3</v>
      </c>
      <c r="BJ105" s="107" t="e">
        <f t="shared" si="1238"/>
        <v>#DIV/0!</v>
      </c>
      <c r="BK105" s="47" t="e">
        <f t="shared" si="1238"/>
        <v>#DIV/0!</v>
      </c>
      <c r="BL105" s="11">
        <f t="shared" si="1238"/>
        <v>-3</v>
      </c>
      <c r="BM105" s="107" t="e">
        <f t="shared" si="1238"/>
        <v>#DIV/0!</v>
      </c>
      <c r="BN105" s="47" t="e">
        <f t="shared" si="1238"/>
        <v>#DIV/0!</v>
      </c>
      <c r="BO105" s="11">
        <f t="shared" si="1238"/>
        <v>-3</v>
      </c>
      <c r="BP105" s="107" t="e">
        <f t="shared" si="1238"/>
        <v>#DIV/0!</v>
      </c>
      <c r="BQ105" s="47" t="e">
        <f t="shared" ref="BQ105:CB105" si="1239">BQ99-BQ103</f>
        <v>#DIV/0!</v>
      </c>
      <c r="BR105" s="11">
        <f t="shared" si="1239"/>
        <v>-3</v>
      </c>
      <c r="BS105" s="107" t="e">
        <f t="shared" si="1239"/>
        <v>#DIV/0!</v>
      </c>
      <c r="BT105" s="47" t="e">
        <f t="shared" si="1239"/>
        <v>#DIV/0!</v>
      </c>
      <c r="BU105" s="11">
        <f t="shared" si="1239"/>
        <v>-3</v>
      </c>
      <c r="BV105" s="107" t="e">
        <f t="shared" si="1239"/>
        <v>#DIV/0!</v>
      </c>
      <c r="BW105" s="47" t="e">
        <f t="shared" si="1239"/>
        <v>#DIV/0!</v>
      </c>
      <c r="BX105" s="11">
        <f t="shared" si="1239"/>
        <v>-3</v>
      </c>
      <c r="BY105" s="107" t="e">
        <f t="shared" si="1239"/>
        <v>#DIV/0!</v>
      </c>
      <c r="BZ105" s="47" t="e">
        <f t="shared" si="1239"/>
        <v>#DIV/0!</v>
      </c>
      <c r="CA105" s="11">
        <f t="shared" si="1239"/>
        <v>-3</v>
      </c>
      <c r="CB105" s="107" t="e">
        <f t="shared" si="1239"/>
        <v>#DIV/0!</v>
      </c>
    </row>
    <row r="106" spans="4:80" s="15" customFormat="1" ht="15.75" thickBot="1" x14ac:dyDescent="0.3">
      <c r="D106" s="106" t="s">
        <v>33</v>
      </c>
      <c r="E106" s="50" t="e">
        <f>E105/#REF!</f>
        <v>#DIV/0!</v>
      </c>
      <c r="F106" s="49" t="e">
        <f>F105/F28</f>
        <v>#DIV/0!</v>
      </c>
      <c r="G106" s="12" t="e">
        <f>G105/G28</f>
        <v>#DIV/0!</v>
      </c>
      <c r="H106" s="50" t="e">
        <f>H105/H28</f>
        <v>#DIV/0!</v>
      </c>
      <c r="I106" s="49" t="e">
        <f t="shared" ref="I106:BT106" si="1240">I105/I28</f>
        <v>#DIV/0!</v>
      </c>
      <c r="J106" s="12" t="e">
        <f t="shared" si="1240"/>
        <v>#DIV/0!</v>
      </c>
      <c r="K106" s="50" t="e">
        <f t="shared" si="1240"/>
        <v>#DIV/0!</v>
      </c>
      <c r="L106" s="49" t="e">
        <f t="shared" si="1240"/>
        <v>#DIV/0!</v>
      </c>
      <c r="M106" s="12" t="e">
        <f t="shared" si="1240"/>
        <v>#DIV/0!</v>
      </c>
      <c r="N106" s="50" t="e">
        <f t="shared" si="1240"/>
        <v>#DIV/0!</v>
      </c>
      <c r="O106" s="49" t="e">
        <f t="shared" si="1240"/>
        <v>#DIV/0!</v>
      </c>
      <c r="P106" s="12" t="e">
        <f t="shared" si="1240"/>
        <v>#DIV/0!</v>
      </c>
      <c r="Q106" s="50" t="e">
        <f t="shared" si="1240"/>
        <v>#DIV/0!</v>
      </c>
      <c r="R106" s="49" t="e">
        <f t="shared" si="1240"/>
        <v>#DIV/0!</v>
      </c>
      <c r="S106" s="12" t="e">
        <f t="shared" si="1240"/>
        <v>#DIV/0!</v>
      </c>
      <c r="T106" s="50" t="e">
        <f t="shared" si="1240"/>
        <v>#DIV/0!</v>
      </c>
      <c r="U106" s="49" t="e">
        <f t="shared" si="1240"/>
        <v>#DIV/0!</v>
      </c>
      <c r="V106" s="12" t="e">
        <f t="shared" si="1240"/>
        <v>#DIV/0!</v>
      </c>
      <c r="W106" s="50" t="e">
        <f t="shared" si="1240"/>
        <v>#DIV/0!</v>
      </c>
      <c r="X106" s="49" t="e">
        <f t="shared" si="1240"/>
        <v>#DIV/0!</v>
      </c>
      <c r="Y106" s="12" t="e">
        <f t="shared" si="1240"/>
        <v>#DIV/0!</v>
      </c>
      <c r="Z106" s="50" t="e">
        <f t="shared" si="1240"/>
        <v>#DIV/0!</v>
      </c>
      <c r="AA106" s="49" t="e">
        <f t="shared" si="1240"/>
        <v>#DIV/0!</v>
      </c>
      <c r="AB106" s="12" t="e">
        <f t="shared" si="1240"/>
        <v>#DIV/0!</v>
      </c>
      <c r="AC106" s="50" t="e">
        <f t="shared" si="1240"/>
        <v>#DIV/0!</v>
      </c>
      <c r="AD106" s="49" t="e">
        <f t="shared" si="1240"/>
        <v>#DIV/0!</v>
      </c>
      <c r="AE106" s="12" t="e">
        <f t="shared" si="1240"/>
        <v>#DIV/0!</v>
      </c>
      <c r="AF106" s="50" t="e">
        <f t="shared" si="1240"/>
        <v>#DIV/0!</v>
      </c>
      <c r="AG106" s="49" t="e">
        <f t="shared" si="1240"/>
        <v>#DIV/0!</v>
      </c>
      <c r="AH106" s="12" t="e">
        <f t="shared" si="1240"/>
        <v>#DIV/0!</v>
      </c>
      <c r="AI106" s="50" t="e">
        <f t="shared" si="1240"/>
        <v>#DIV/0!</v>
      </c>
      <c r="AJ106" s="49" t="e">
        <f t="shared" si="1240"/>
        <v>#DIV/0!</v>
      </c>
      <c r="AK106" s="12" t="e">
        <f t="shared" si="1240"/>
        <v>#DIV/0!</v>
      </c>
      <c r="AL106" s="50" t="e">
        <f t="shared" si="1240"/>
        <v>#DIV/0!</v>
      </c>
      <c r="AM106" s="49" t="e">
        <f t="shared" si="1240"/>
        <v>#DIV/0!</v>
      </c>
      <c r="AN106" s="12" t="e">
        <f t="shared" si="1240"/>
        <v>#DIV/0!</v>
      </c>
      <c r="AO106" s="50" t="e">
        <f t="shared" si="1240"/>
        <v>#DIV/0!</v>
      </c>
      <c r="AP106" s="49" t="e">
        <f t="shared" si="1240"/>
        <v>#DIV/0!</v>
      </c>
      <c r="AQ106" s="12" t="e">
        <f t="shared" si="1240"/>
        <v>#DIV/0!</v>
      </c>
      <c r="AR106" s="50" t="e">
        <f t="shared" si="1240"/>
        <v>#DIV/0!</v>
      </c>
      <c r="AS106" s="49" t="e">
        <f t="shared" si="1240"/>
        <v>#DIV/0!</v>
      </c>
      <c r="AT106" s="12" t="e">
        <f t="shared" si="1240"/>
        <v>#DIV/0!</v>
      </c>
      <c r="AU106" s="50" t="e">
        <f t="shared" si="1240"/>
        <v>#DIV/0!</v>
      </c>
      <c r="AV106" s="49" t="e">
        <f t="shared" si="1240"/>
        <v>#DIV/0!</v>
      </c>
      <c r="AW106" s="12" t="e">
        <f t="shared" si="1240"/>
        <v>#DIV/0!</v>
      </c>
      <c r="AX106" s="50" t="e">
        <f t="shared" si="1240"/>
        <v>#DIV/0!</v>
      </c>
      <c r="AY106" s="49" t="e">
        <f t="shared" si="1240"/>
        <v>#DIV/0!</v>
      </c>
      <c r="AZ106" s="12" t="e">
        <f t="shared" si="1240"/>
        <v>#DIV/0!</v>
      </c>
      <c r="BA106" s="50" t="e">
        <f t="shared" si="1240"/>
        <v>#DIV/0!</v>
      </c>
      <c r="BB106" s="49" t="e">
        <f t="shared" si="1240"/>
        <v>#DIV/0!</v>
      </c>
      <c r="BC106" s="12" t="e">
        <f t="shared" si="1240"/>
        <v>#DIV/0!</v>
      </c>
      <c r="BD106" s="50" t="e">
        <f t="shared" si="1240"/>
        <v>#DIV/0!</v>
      </c>
      <c r="BE106" s="49" t="e">
        <f t="shared" si="1240"/>
        <v>#DIV/0!</v>
      </c>
      <c r="BF106" s="12" t="e">
        <f t="shared" si="1240"/>
        <v>#DIV/0!</v>
      </c>
      <c r="BG106" s="50" t="e">
        <f t="shared" si="1240"/>
        <v>#DIV/0!</v>
      </c>
      <c r="BH106" s="49" t="e">
        <f t="shared" si="1240"/>
        <v>#DIV/0!</v>
      </c>
      <c r="BI106" s="12" t="e">
        <f t="shared" si="1240"/>
        <v>#DIV/0!</v>
      </c>
      <c r="BJ106" s="50" t="e">
        <f t="shared" si="1240"/>
        <v>#DIV/0!</v>
      </c>
      <c r="BK106" s="49" t="e">
        <f t="shared" si="1240"/>
        <v>#DIV/0!</v>
      </c>
      <c r="BL106" s="12" t="e">
        <f t="shared" si="1240"/>
        <v>#DIV/0!</v>
      </c>
      <c r="BM106" s="50" t="e">
        <f t="shared" si="1240"/>
        <v>#DIV/0!</v>
      </c>
      <c r="BN106" s="49" t="e">
        <f t="shared" si="1240"/>
        <v>#DIV/0!</v>
      </c>
      <c r="BO106" s="12" t="e">
        <f t="shared" si="1240"/>
        <v>#DIV/0!</v>
      </c>
      <c r="BP106" s="50" t="e">
        <f t="shared" si="1240"/>
        <v>#DIV/0!</v>
      </c>
      <c r="BQ106" s="49" t="e">
        <f t="shared" si="1240"/>
        <v>#DIV/0!</v>
      </c>
      <c r="BR106" s="12" t="e">
        <f t="shared" si="1240"/>
        <v>#DIV/0!</v>
      </c>
      <c r="BS106" s="50" t="e">
        <f t="shared" si="1240"/>
        <v>#DIV/0!</v>
      </c>
      <c r="BT106" s="49" t="e">
        <f t="shared" si="1240"/>
        <v>#DIV/0!</v>
      </c>
      <c r="BU106" s="12" t="e">
        <f t="shared" ref="BU106:CB106" si="1241">BU105/BU28</f>
        <v>#DIV/0!</v>
      </c>
      <c r="BV106" s="50" t="e">
        <f t="shared" si="1241"/>
        <v>#DIV/0!</v>
      </c>
      <c r="BW106" s="49" t="e">
        <f t="shared" si="1241"/>
        <v>#DIV/0!</v>
      </c>
      <c r="BX106" s="12" t="e">
        <f t="shared" si="1241"/>
        <v>#DIV/0!</v>
      </c>
      <c r="BY106" s="50" t="e">
        <f t="shared" si="1241"/>
        <v>#DIV/0!</v>
      </c>
      <c r="BZ106" s="49" t="e">
        <f t="shared" si="1241"/>
        <v>#DIV/0!</v>
      </c>
      <c r="CA106" s="12" t="e">
        <f t="shared" si="1241"/>
        <v>#DIV/0!</v>
      </c>
      <c r="CB106" s="50" t="e">
        <f t="shared" si="1241"/>
        <v>#DIV/0!</v>
      </c>
    </row>
    <row r="107" spans="4:80" ht="16.5" thickTop="1" thickBot="1" x14ac:dyDescent="0.3">
      <c r="D107" s="77"/>
      <c r="E107" s="78"/>
      <c r="F107" s="51"/>
      <c r="G107" s="52"/>
      <c r="H107" s="53"/>
      <c r="I107" s="51"/>
      <c r="J107" s="52"/>
      <c r="K107" s="53"/>
      <c r="L107" s="51"/>
      <c r="M107" s="52"/>
      <c r="N107" s="53"/>
      <c r="O107" s="51"/>
      <c r="P107" s="52"/>
      <c r="Q107" s="53"/>
      <c r="R107" s="51"/>
      <c r="S107" s="52"/>
      <c r="T107" s="53"/>
      <c r="U107" s="51"/>
      <c r="V107" s="52"/>
      <c r="W107" s="53"/>
      <c r="X107" s="51"/>
      <c r="Y107" s="52"/>
      <c r="Z107" s="53"/>
      <c r="AA107" s="51"/>
      <c r="AB107" s="52"/>
      <c r="AC107" s="53"/>
      <c r="AD107" s="51"/>
      <c r="AE107" s="52"/>
      <c r="AF107" s="53"/>
      <c r="AG107" s="51"/>
      <c r="AH107" s="52"/>
      <c r="AI107" s="53"/>
      <c r="AJ107" s="51"/>
      <c r="AK107" s="52"/>
      <c r="AL107" s="53"/>
      <c r="AM107" s="51"/>
      <c r="AN107" s="52"/>
      <c r="AO107" s="53"/>
      <c r="AP107" s="51"/>
      <c r="AQ107" s="52"/>
      <c r="AR107" s="53"/>
      <c r="AS107" s="51"/>
      <c r="AT107" s="52"/>
      <c r="AU107" s="53"/>
      <c r="AV107" s="51"/>
      <c r="AW107" s="52"/>
      <c r="AX107" s="53"/>
      <c r="AY107" s="51"/>
      <c r="AZ107" s="52"/>
      <c r="BA107" s="53"/>
      <c r="BB107" s="51"/>
      <c r="BC107" s="52"/>
      <c r="BD107" s="53"/>
      <c r="BE107" s="51"/>
      <c r="BF107" s="52"/>
      <c r="BG107" s="53"/>
      <c r="BH107" s="51"/>
      <c r="BI107" s="52"/>
      <c r="BJ107" s="53"/>
      <c r="BK107" s="51"/>
      <c r="BL107" s="52"/>
      <c r="BM107" s="53"/>
      <c r="BN107" s="51"/>
      <c r="BO107" s="52"/>
      <c r="BP107" s="53"/>
      <c r="BQ107" s="51"/>
      <c r="BR107" s="52"/>
      <c r="BS107" s="53"/>
      <c r="BT107" s="51"/>
      <c r="BU107" s="52"/>
      <c r="BV107" s="53"/>
      <c r="BW107" s="51"/>
      <c r="BX107" s="52"/>
      <c r="BY107" s="53"/>
      <c r="BZ107" s="51"/>
      <c r="CA107" s="52"/>
      <c r="CB107" s="53"/>
    </row>
    <row r="108" spans="4:80" x14ac:dyDescent="0.25">
      <c r="D108" s="1"/>
      <c r="E108" s="1"/>
    </row>
    <row r="109" spans="4:80" x14ac:dyDescent="0.25">
      <c r="D109" s="2"/>
      <c r="E109" s="1"/>
    </row>
    <row r="110" spans="4:80" x14ac:dyDescent="0.25">
      <c r="D110" s="2"/>
      <c r="E110" s="108"/>
      <c r="F110" s="121"/>
    </row>
    <row r="111" spans="4:80" x14ac:dyDescent="0.25">
      <c r="D111" s="2"/>
      <c r="E111" s="1"/>
      <c r="F111" s="118"/>
    </row>
    <row r="112" spans="4:80" x14ac:dyDescent="0.25">
      <c r="D112" s="2"/>
      <c r="E112" s="119"/>
      <c r="F112" s="120"/>
    </row>
    <row r="113" spans="4:5" x14ac:dyDescent="0.25">
      <c r="D113" s="1"/>
      <c r="E113" s="1"/>
    </row>
    <row r="114" spans="4:5" x14ac:dyDescent="0.25">
      <c r="D114" s="1"/>
      <c r="E114" s="1"/>
    </row>
  </sheetData>
  <mergeCells count="25">
    <mergeCell ref="O4:Q4"/>
    <mergeCell ref="L4:N4"/>
    <mergeCell ref="I4:K4"/>
    <mergeCell ref="F4:H4"/>
    <mergeCell ref="U4:W4"/>
    <mergeCell ref="R4:T4"/>
    <mergeCell ref="AA4:AC4"/>
    <mergeCell ref="X4:Z4"/>
    <mergeCell ref="AP4:AR4"/>
    <mergeCell ref="AM4:AO4"/>
    <mergeCell ref="AJ4:AL4"/>
    <mergeCell ref="AG4:AI4"/>
    <mergeCell ref="AD4:AF4"/>
    <mergeCell ref="AS4:AU4"/>
    <mergeCell ref="AV4:AX4"/>
    <mergeCell ref="AY4:BA4"/>
    <mergeCell ref="BB4:BD4"/>
    <mergeCell ref="BE4:BG4"/>
    <mergeCell ref="BW4:BY4"/>
    <mergeCell ref="BZ4:CB4"/>
    <mergeCell ref="BH4:BJ4"/>
    <mergeCell ref="BK4:BM4"/>
    <mergeCell ref="BN4:BP4"/>
    <mergeCell ref="BQ4:BS4"/>
    <mergeCell ref="BT4:BV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'Data Validation'!$B$2:$B$16</xm:f>
          </x14:formula1>
          <xm:sqref>I3:K3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91"/>
  <sheetViews>
    <sheetView zoomScale="60" zoomScaleNormal="60" workbookViewId="0">
      <pane xSplit="5" ySplit="4" topLeftCell="F44" activePane="bottomRight" state="frozen"/>
      <selection activeCell="F59" sqref="F59:CB59"/>
      <selection pane="topRight" activeCell="F59" sqref="F59:CB59"/>
      <selection pane="bottomLeft" activeCell="F59" sqref="F59:CB59"/>
      <selection pane="bottomRight" activeCell="F59" sqref="F59:CB59"/>
    </sheetView>
  </sheetViews>
  <sheetFormatPr defaultRowHeight="15" x14ac:dyDescent="0.25"/>
  <cols>
    <col min="1" max="1" width="14.7109375" customWidth="1"/>
    <col min="2" max="2" width="9" customWidth="1"/>
    <col min="3" max="3" width="25.85546875" customWidth="1"/>
    <col min="4" max="4" width="29.5703125" style="116" bestFit="1" customWidth="1"/>
    <col min="5" max="5" width="22" customWidth="1"/>
    <col min="6" max="30" width="12.140625" customWidth="1"/>
    <col min="32" max="32" width="8.85546875" customWidth="1"/>
  </cols>
  <sheetData>
    <row r="1" spans="1:32" x14ac:dyDescent="0.25">
      <c r="A1" t="s">
        <v>103</v>
      </c>
      <c r="J1" s="177"/>
    </row>
    <row r="2" spans="1:32" x14ac:dyDescent="0.25">
      <c r="F2" t="str">
        <f>INDEX('Trading Input Sheet'!7:7,MATCH(F3,'Trading Input Sheet'!5:5,0))</f>
        <v>Closed</v>
      </c>
      <c r="G2" t="str">
        <f>INDEX('Trading Input Sheet'!7:7,MATCH(G3,'Trading Input Sheet'!5:5,0))</f>
        <v>Closed</v>
      </c>
      <c r="H2" t="str">
        <f>INDEX('Trading Input Sheet'!7:7,MATCH(H3,'Trading Input Sheet'!5:5,0))</f>
        <v>Closed</v>
      </c>
      <c r="I2" t="str">
        <f>INDEX('Trading Input Sheet'!7:7,MATCH(I3,'Trading Input Sheet'!5:5,0))</f>
        <v>Closed</v>
      </c>
      <c r="J2" t="str">
        <f>INDEX('Trading Input Sheet'!7:7,MATCH(J3,'Trading Input Sheet'!5:5,0))</f>
        <v>Closed</v>
      </c>
      <c r="K2" t="str">
        <f>INDEX('Trading Input Sheet'!7:7,MATCH(K3,'Trading Input Sheet'!5:5,0))</f>
        <v>Pre-Opening/Ramp Up</v>
      </c>
      <c r="L2" t="str">
        <f>INDEX('Trading Input Sheet'!7:7,MATCH(L3,'Trading Input Sheet'!5:5,0))</f>
        <v>Fully Open</v>
      </c>
      <c r="M2" t="str">
        <f>INDEX('Trading Input Sheet'!7:7,MATCH(M3,'Trading Input Sheet'!5:5,0))</f>
        <v>Fully Open</v>
      </c>
      <c r="N2" t="str">
        <f>INDEX('Trading Input Sheet'!7:7,MATCH(N3,'Trading Input Sheet'!5:5,0))</f>
        <v>Fully Open</v>
      </c>
      <c r="O2" t="str">
        <f>INDEX('Trading Input Sheet'!7:7,MATCH(O3,'Trading Input Sheet'!5:5,0))</f>
        <v>Fully Open</v>
      </c>
      <c r="P2" t="str">
        <f>INDEX('Trading Input Sheet'!7:7,MATCH(P3,'Trading Input Sheet'!5:5,0))</f>
        <v>Fully Open</v>
      </c>
      <c r="Q2" t="str">
        <f>INDEX('Trading Input Sheet'!7:7,MATCH(Q3,'Trading Input Sheet'!5:5,0))</f>
        <v>Fully Open</v>
      </c>
      <c r="R2" t="str">
        <f>INDEX('Trading Input Sheet'!7:7,MATCH(R3,'Trading Input Sheet'!5:5,0))</f>
        <v>Fully Open</v>
      </c>
      <c r="S2" t="str">
        <f>INDEX('Trading Input Sheet'!7:7,MATCH(S3,'Trading Input Sheet'!5:5,0))</f>
        <v>Fully Open</v>
      </c>
      <c r="T2" t="str">
        <f>INDEX('Trading Input Sheet'!7:7,MATCH(T3,'Trading Input Sheet'!5:5,0))</f>
        <v>Fully Open</v>
      </c>
      <c r="U2" t="str">
        <f>INDEX('Trading Input Sheet'!7:7,MATCH(U3,'Trading Input Sheet'!5:5,0))</f>
        <v>Fully Open</v>
      </c>
      <c r="V2" t="str">
        <f>INDEX('Trading Input Sheet'!7:7,MATCH(V3,'Trading Input Sheet'!5:5,0))</f>
        <v>Fully Open</v>
      </c>
      <c r="W2" t="str">
        <f>INDEX('Trading Input Sheet'!7:7,MATCH(W3,'Trading Input Sheet'!5:5,0))</f>
        <v>Fully Open</v>
      </c>
      <c r="X2" t="str">
        <f>INDEX('Trading Input Sheet'!7:7,MATCH(X3,'Trading Input Sheet'!5:5,0))</f>
        <v>Fully Open</v>
      </c>
      <c r="Y2" t="str">
        <f>INDEX('Trading Input Sheet'!7:7,MATCH(Y3,'Trading Input Sheet'!5:5,0))</f>
        <v>Fully Open</v>
      </c>
      <c r="Z2" t="str">
        <f>INDEX('Trading Input Sheet'!7:7,MATCH(Z3,'Trading Input Sheet'!5:5,0))</f>
        <v>Fully Open</v>
      </c>
      <c r="AA2" t="str">
        <f>INDEX('Trading Input Sheet'!7:7,MATCH(AA3,'Trading Input Sheet'!5:5,0))</f>
        <v>Fully Open</v>
      </c>
      <c r="AB2" t="str">
        <f>INDEX('Trading Input Sheet'!7:7,MATCH(AB3,'Trading Input Sheet'!5:5,0))</f>
        <v>Fully Open</v>
      </c>
      <c r="AC2" t="str">
        <f>INDEX('Trading Input Sheet'!7:7,MATCH(AC3,'Trading Input Sheet'!5:5,0))</f>
        <v>Fully Open</v>
      </c>
      <c r="AD2" t="str">
        <f>INDEX('Trading Input Sheet'!7:7,MATCH(AD3,'Trading Input Sheet'!5:5,0))</f>
        <v>Fully Open</v>
      </c>
    </row>
    <row r="3" spans="1:32" s="111" customFormat="1" ht="15.75" thickBot="1" x14ac:dyDescent="0.3">
      <c r="F3" s="112">
        <v>43891</v>
      </c>
      <c r="G3" s="112">
        <v>43922</v>
      </c>
      <c r="H3" s="112">
        <v>43952</v>
      </c>
      <c r="I3" s="112">
        <v>43983</v>
      </c>
      <c r="J3" s="112">
        <v>44013</v>
      </c>
      <c r="K3" s="112">
        <v>44044</v>
      </c>
      <c r="L3" s="112">
        <v>44075</v>
      </c>
      <c r="M3" s="112">
        <v>44105</v>
      </c>
      <c r="N3" s="112">
        <v>44136</v>
      </c>
      <c r="O3" s="112">
        <v>44166</v>
      </c>
      <c r="P3" s="112">
        <v>44197</v>
      </c>
      <c r="Q3" s="112">
        <v>44228</v>
      </c>
      <c r="R3" s="112">
        <v>44256</v>
      </c>
      <c r="S3" s="112">
        <v>44287</v>
      </c>
      <c r="T3" s="112">
        <v>44317</v>
      </c>
      <c r="U3" s="112">
        <v>44348</v>
      </c>
      <c r="V3" s="112">
        <v>44378</v>
      </c>
      <c r="W3" s="112">
        <v>44409</v>
      </c>
      <c r="X3" s="112">
        <v>44440</v>
      </c>
      <c r="Y3" s="112">
        <v>44470</v>
      </c>
      <c r="Z3" s="112">
        <v>44501</v>
      </c>
      <c r="AA3" s="112">
        <v>44531</v>
      </c>
      <c r="AB3" s="112">
        <v>44562</v>
      </c>
      <c r="AC3" s="112">
        <v>44593</v>
      </c>
      <c r="AD3" s="112">
        <v>44621</v>
      </c>
      <c r="AF3" s="112"/>
    </row>
    <row r="4" spans="1:32" ht="15.75" thickBot="1" x14ac:dyDescent="0.3">
      <c r="D4" s="81" t="s">
        <v>37</v>
      </c>
      <c r="E4" s="98"/>
      <c r="F4" s="189">
        <v>43891</v>
      </c>
      <c r="G4" s="187">
        <v>43922</v>
      </c>
      <c r="H4" s="189">
        <v>43952</v>
      </c>
      <c r="I4" s="188">
        <v>43983</v>
      </c>
      <c r="J4" s="189">
        <v>44013</v>
      </c>
      <c r="K4" s="188">
        <v>44044</v>
      </c>
      <c r="L4" s="189">
        <v>44075</v>
      </c>
      <c r="M4" s="188">
        <v>44105</v>
      </c>
      <c r="N4" s="189">
        <v>44136</v>
      </c>
      <c r="O4" s="188">
        <v>44166</v>
      </c>
      <c r="P4" s="189">
        <v>44197</v>
      </c>
      <c r="Q4" s="188">
        <v>44228</v>
      </c>
      <c r="R4" s="189">
        <v>44256</v>
      </c>
      <c r="S4" s="189">
        <v>44287</v>
      </c>
      <c r="T4" s="189">
        <v>44317</v>
      </c>
      <c r="U4" s="189">
        <v>44348</v>
      </c>
      <c r="V4" s="189">
        <v>44378</v>
      </c>
      <c r="W4" s="189">
        <v>44409</v>
      </c>
      <c r="X4" s="189">
        <v>44440</v>
      </c>
      <c r="Y4" s="189">
        <v>44470</v>
      </c>
      <c r="Z4" s="189">
        <v>44501</v>
      </c>
      <c r="AA4" s="189">
        <v>44531</v>
      </c>
      <c r="AB4" s="189">
        <v>44562</v>
      </c>
      <c r="AC4" s="189">
        <v>44593</v>
      </c>
      <c r="AD4" s="189">
        <v>44621</v>
      </c>
      <c r="AE4" s="16"/>
      <c r="AF4" s="212" t="s">
        <v>34</v>
      </c>
    </row>
    <row r="5" spans="1:32" x14ac:dyDescent="0.25">
      <c r="D5" s="79"/>
      <c r="E5" s="80"/>
      <c r="F5" s="24" t="s">
        <v>43</v>
      </c>
      <c r="G5" s="24" t="s">
        <v>43</v>
      </c>
      <c r="H5" s="24" t="s">
        <v>43</v>
      </c>
      <c r="I5" s="24" t="s">
        <v>43</v>
      </c>
      <c r="J5" s="24" t="s">
        <v>43</v>
      </c>
      <c r="K5" s="24" t="s">
        <v>43</v>
      </c>
      <c r="L5" s="24" t="s">
        <v>43</v>
      </c>
      <c r="M5" s="24" t="s">
        <v>43</v>
      </c>
      <c r="N5" s="24" t="s">
        <v>43</v>
      </c>
      <c r="O5" s="24" t="s">
        <v>43</v>
      </c>
      <c r="P5" s="24" t="s">
        <v>43</v>
      </c>
      <c r="Q5" s="24" t="s">
        <v>43</v>
      </c>
      <c r="R5" s="24" t="s">
        <v>43</v>
      </c>
      <c r="S5" s="24" t="s">
        <v>43</v>
      </c>
      <c r="T5" s="24" t="s">
        <v>43</v>
      </c>
      <c r="U5" s="24" t="s">
        <v>43</v>
      </c>
      <c r="V5" s="24" t="s">
        <v>43</v>
      </c>
      <c r="W5" s="24" t="s">
        <v>43</v>
      </c>
      <c r="X5" s="24" t="s">
        <v>43</v>
      </c>
      <c r="Y5" s="24" t="s">
        <v>43</v>
      </c>
      <c r="Z5" s="24" t="s">
        <v>43</v>
      </c>
      <c r="AA5" s="24" t="s">
        <v>43</v>
      </c>
      <c r="AB5" s="24" t="s">
        <v>43</v>
      </c>
      <c r="AC5" s="24" t="s">
        <v>43</v>
      </c>
      <c r="AD5" s="24" t="s">
        <v>43</v>
      </c>
      <c r="AF5" s="213"/>
    </row>
    <row r="6" spans="1:32" x14ac:dyDescent="0.25">
      <c r="D6" s="60"/>
      <c r="E6" s="61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F6" s="214"/>
    </row>
    <row r="7" spans="1:32" x14ac:dyDescent="0.25">
      <c r="D7" s="57" t="s">
        <v>276</v>
      </c>
      <c r="E7" s="6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F7" s="214"/>
    </row>
    <row r="8" spans="1:32" x14ac:dyDescent="0.25">
      <c r="A8" s="15"/>
      <c r="B8" s="15"/>
      <c r="C8" s="42"/>
      <c r="D8" s="62" t="s">
        <v>0</v>
      </c>
      <c r="E8" s="63"/>
      <c r="F8" s="39">
        <f t="shared" ref="F8:AD8" si="0">SUM(F9:F12)</f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57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39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0</v>
      </c>
      <c r="Y8" s="39">
        <f t="shared" si="0"/>
        <v>0</v>
      </c>
      <c r="Z8" s="39">
        <f t="shared" si="0"/>
        <v>0</v>
      </c>
      <c r="AA8" s="39">
        <f t="shared" si="0"/>
        <v>0</v>
      </c>
      <c r="AB8" s="39">
        <f t="shared" si="0"/>
        <v>0</v>
      </c>
      <c r="AC8" s="39">
        <f t="shared" si="0"/>
        <v>0</v>
      </c>
      <c r="AD8" s="39">
        <f t="shared" si="0"/>
        <v>0</v>
      </c>
      <c r="AF8" s="215">
        <f t="shared" ref="AF8" si="1">SUM(AF9:AF12)</f>
        <v>0</v>
      </c>
    </row>
    <row r="9" spans="1:32" x14ac:dyDescent="0.25">
      <c r="B9" s="20"/>
      <c r="C9" s="20"/>
      <c r="D9" s="60" t="s">
        <v>6</v>
      </c>
      <c r="E9" s="29"/>
      <c r="F9" s="29">
        <f>IFERROR(IF(F$2=$A$1,SUMIFS('Pre-Opening Cost'!$I:$I,'Pre-Opening Cost'!$B:$B,$D9),0),0)</f>
        <v>0</v>
      </c>
      <c r="G9" s="29">
        <f>IFERROR(IF(G$2=$A$1,SUMIFS('Pre-Opening Cost'!$I:$I,'Pre-Opening Cost'!$B:$B,$D9),0),0)</f>
        <v>0</v>
      </c>
      <c r="H9" s="29">
        <f>IFERROR(IF(H$2=$A$1,SUMIFS('Pre-Opening Cost'!$I:$I,'Pre-Opening Cost'!$B:$B,$D9),0),0)</f>
        <v>0</v>
      </c>
      <c r="I9" s="29">
        <f>IFERROR(IF(I$2=$A$1,SUMIFS('Pre-Opening Cost'!$I:$I,'Pre-Opening Cost'!$B:$B,$D9),0),0)</f>
        <v>0</v>
      </c>
      <c r="J9" s="29">
        <f>IFERROR(IF(J$2=$A$1,SUMIFS('Pre-Opening Cost'!$I:$I,'Pre-Opening Cost'!$B:$B,$D9),0),0)</f>
        <v>0</v>
      </c>
      <c r="K9" s="358">
        <f>IFERROR(IF(K$2=$A$1,SUMIFS('Pre-Opening Cost'!$I:$I,'Pre-Opening Cost'!$B:$B,$D9),0),0)</f>
        <v>0</v>
      </c>
      <c r="L9" s="29">
        <f>IFERROR(IF(L$2=$A$1,SUMIFS('Pre-Opening Cost'!$I:$I,'Pre-Opening Cost'!$B:$B,$D9),0),0)</f>
        <v>0</v>
      </c>
      <c r="M9" s="29">
        <f>IFERROR(IF(M$2=$A$1,SUMIFS('Pre-Opening Cost'!$I:$I,'Pre-Opening Cost'!$B:$B,$D9),0),0)</f>
        <v>0</v>
      </c>
      <c r="N9" s="29">
        <f>IFERROR(IF(N$2=$A$1,SUMIFS('Pre-Opening Cost'!$I:$I,'Pre-Opening Cost'!$B:$B,$D9),0),0)</f>
        <v>0</v>
      </c>
      <c r="O9" s="29">
        <f>IFERROR(IF(O$2=$A$1,SUMIFS('Pre-Opening Cost'!$I:$I,'Pre-Opening Cost'!$B:$B,$D9),0),0)</f>
        <v>0</v>
      </c>
      <c r="P9" s="29">
        <f>IFERROR(IF(P$2=$A$1,SUMIFS('Pre-Opening Cost'!$I:$I,'Pre-Opening Cost'!$B:$B,$D9),0),0)</f>
        <v>0</v>
      </c>
      <c r="Q9" s="29">
        <f>IFERROR(IF(Q$2=$A$1,SUMIFS('Pre-Opening Cost'!$I:$I,'Pre-Opening Cost'!$B:$B,$D9),0),0)</f>
        <v>0</v>
      </c>
      <c r="R9" s="29">
        <f>IFERROR(IF(R$2=$A$1,SUMIFS('Pre-Opening Cost'!$I:$I,'Pre-Opening Cost'!$B:$B,$D9),0),0)</f>
        <v>0</v>
      </c>
      <c r="S9" s="29">
        <f>IFERROR(IF(S$2=$A$1,SUMIFS('Pre-Opening Cost'!$I:$I,'Pre-Opening Cost'!$B:$B,$D9),0),0)</f>
        <v>0</v>
      </c>
      <c r="T9" s="29">
        <f>IFERROR(IF(T$2=$A$1,SUMIFS('Pre-Opening Cost'!$I:$I,'Pre-Opening Cost'!$B:$B,$D9),0),0)</f>
        <v>0</v>
      </c>
      <c r="U9" s="29">
        <f>IFERROR(IF(U$2=$A$1,SUMIFS('Pre-Opening Cost'!$I:$I,'Pre-Opening Cost'!$B:$B,$D9),0),0)</f>
        <v>0</v>
      </c>
      <c r="V9" s="29">
        <f>IFERROR(IF(V$2=$A$1,SUMIFS('Pre-Opening Cost'!$I:$I,'Pre-Opening Cost'!$B:$B,$D9),0),0)</f>
        <v>0</v>
      </c>
      <c r="W9" s="29">
        <f>IFERROR(IF(W$2=$A$1,SUMIFS('Pre-Opening Cost'!$I:$I,'Pre-Opening Cost'!$B:$B,$D9),0),0)</f>
        <v>0</v>
      </c>
      <c r="X9" s="29">
        <f>IFERROR(IF(X$2=$A$1,SUMIFS('Pre-Opening Cost'!$I:$I,'Pre-Opening Cost'!$B:$B,$D9),0),0)</f>
        <v>0</v>
      </c>
      <c r="Y9" s="29">
        <f>IFERROR(IF(Y$2=$A$1,SUMIFS('Pre-Opening Cost'!$I:$I,'Pre-Opening Cost'!$B:$B,$D9),0),0)</f>
        <v>0</v>
      </c>
      <c r="Z9" s="29">
        <f>IFERROR(IF(Z$2=$A$1,SUMIFS('Pre-Opening Cost'!$I:$I,'Pre-Opening Cost'!$B:$B,$D9),0),0)</f>
        <v>0</v>
      </c>
      <c r="AA9" s="29">
        <f>IFERROR(IF(AA$2=$A$1,SUMIFS('Pre-Opening Cost'!$I:$I,'Pre-Opening Cost'!$B:$B,$D9),0),0)</f>
        <v>0</v>
      </c>
      <c r="AB9" s="29">
        <f>IFERROR(IF(AB$2=$A$1,SUMIFS('Pre-Opening Cost'!$I:$I,'Pre-Opening Cost'!$B:$B,$D9),0),0)</f>
        <v>0</v>
      </c>
      <c r="AC9" s="29">
        <f>IFERROR(IF(AC$2=$A$1,SUMIFS('Pre-Opening Cost'!$I:$I,'Pre-Opening Cost'!$B:$B,$D9),0),0)</f>
        <v>0</v>
      </c>
      <c r="AD9" s="29">
        <f>IFERROR(IF(AD$2=$A$1,SUMIFS('Pre-Opening Cost'!$I:$I,'Pre-Opening Cost'!$B:$B,$D9),0),0)</f>
        <v>0</v>
      </c>
      <c r="AF9" s="216">
        <f>SUM(F9:AD9)</f>
        <v>0</v>
      </c>
    </row>
    <row r="10" spans="1:32" x14ac:dyDescent="0.25">
      <c r="B10" s="20"/>
      <c r="C10" s="20"/>
      <c r="D10" s="60" t="s">
        <v>243</v>
      </c>
      <c r="E10" s="29"/>
      <c r="F10" s="29">
        <f>IFERROR(IF(F$2=$A$1,SUMIFS('Pre-Opening Cost'!$I:$I,'Pre-Opening Cost'!$B:$B,$D10),0),0)</f>
        <v>0</v>
      </c>
      <c r="G10" s="29">
        <f>IFERROR(IF(G$2=$A$1,SUMIFS('Pre-Opening Cost'!$I:$I,'Pre-Opening Cost'!$B:$B,$D10),0),0)</f>
        <v>0</v>
      </c>
      <c r="H10" s="29">
        <f>IFERROR(IF(H$2=$A$1,SUMIFS('Pre-Opening Cost'!$I:$I,'Pre-Opening Cost'!$B:$B,$D10),0),0)</f>
        <v>0</v>
      </c>
      <c r="I10" s="29">
        <f>IFERROR(IF(I$2=$A$1,SUMIFS('Pre-Opening Cost'!$I:$I,'Pre-Opening Cost'!$B:$B,$D10),0),0)</f>
        <v>0</v>
      </c>
      <c r="J10" s="29">
        <f>IFERROR(IF(J$2=$A$1,SUMIFS('Pre-Opening Cost'!$I:$I,'Pre-Opening Cost'!$B:$B,$D10),0),0)</f>
        <v>0</v>
      </c>
      <c r="K10" s="359">
        <f>IFERROR(IF(K$2=$A$1,SUMIFS('Pre-Opening Cost'!$I:$I,'Pre-Opening Cost'!$B:$B,$D10),0),0)</f>
        <v>0</v>
      </c>
      <c r="L10" s="29">
        <f>IFERROR(IF(L$2=$A$1,SUMIFS('Pre-Opening Cost'!$I:$I,'Pre-Opening Cost'!$B:$B,$D10),0),0)</f>
        <v>0</v>
      </c>
      <c r="M10" s="29">
        <f>IFERROR(IF(M$2=$A$1,SUMIFS('Pre-Opening Cost'!$I:$I,'Pre-Opening Cost'!$B:$B,$D10),0),0)</f>
        <v>0</v>
      </c>
      <c r="N10" s="29">
        <f>IFERROR(IF(N$2=$A$1,SUMIFS('Pre-Opening Cost'!$I:$I,'Pre-Opening Cost'!$B:$B,$D10),0),0)</f>
        <v>0</v>
      </c>
      <c r="O10" s="29">
        <f>IFERROR(IF(O$2=$A$1,SUMIFS('Pre-Opening Cost'!$I:$I,'Pre-Opening Cost'!$B:$B,$D10),0),0)</f>
        <v>0</v>
      </c>
      <c r="P10" s="29">
        <f>IFERROR(IF(P$2=$A$1,SUMIFS('Pre-Opening Cost'!$I:$I,'Pre-Opening Cost'!$B:$B,$D10),0),0)</f>
        <v>0</v>
      </c>
      <c r="Q10" s="29">
        <f>IFERROR(IF(Q$2=$A$1,SUMIFS('Pre-Opening Cost'!$I:$I,'Pre-Opening Cost'!$B:$B,$D10),0),0)</f>
        <v>0</v>
      </c>
      <c r="R10" s="29">
        <f>IFERROR(IF(R$2=$A$1,SUMIFS('Pre-Opening Cost'!$I:$I,'Pre-Opening Cost'!$B:$B,$D10),0),0)</f>
        <v>0</v>
      </c>
      <c r="S10" s="29">
        <f>IFERROR(IF(S$2=$A$1,SUMIFS('Pre-Opening Cost'!$I:$I,'Pre-Opening Cost'!$B:$B,$D10),0),0)</f>
        <v>0</v>
      </c>
      <c r="T10" s="29">
        <f>IFERROR(IF(T$2=$A$1,SUMIFS('Pre-Opening Cost'!$I:$I,'Pre-Opening Cost'!$B:$B,$D10),0),0)</f>
        <v>0</v>
      </c>
      <c r="U10" s="29">
        <f>IFERROR(IF(U$2=$A$1,SUMIFS('Pre-Opening Cost'!$I:$I,'Pre-Opening Cost'!$B:$B,$D10),0),0)</f>
        <v>0</v>
      </c>
      <c r="V10" s="29">
        <f>IFERROR(IF(V$2=$A$1,SUMIFS('Pre-Opening Cost'!$I:$I,'Pre-Opening Cost'!$B:$B,$D10),0),0)</f>
        <v>0</v>
      </c>
      <c r="W10" s="29">
        <f>IFERROR(IF(W$2=$A$1,SUMIFS('Pre-Opening Cost'!$I:$I,'Pre-Opening Cost'!$B:$B,$D10),0),0)</f>
        <v>0</v>
      </c>
      <c r="X10" s="29">
        <f>IFERROR(IF(X$2=$A$1,SUMIFS('Pre-Opening Cost'!$I:$I,'Pre-Opening Cost'!$B:$B,$D10),0),0)</f>
        <v>0</v>
      </c>
      <c r="Y10" s="29">
        <f>IFERROR(IF(Y$2=$A$1,SUMIFS('Pre-Opening Cost'!$I:$I,'Pre-Opening Cost'!$B:$B,$D10),0),0)</f>
        <v>0</v>
      </c>
      <c r="Z10" s="29">
        <f>IFERROR(IF(Z$2=$A$1,SUMIFS('Pre-Opening Cost'!$I:$I,'Pre-Opening Cost'!$B:$B,$D10),0),0)</f>
        <v>0</v>
      </c>
      <c r="AA10" s="29">
        <f>IFERROR(IF(AA$2=$A$1,SUMIFS('Pre-Opening Cost'!$I:$I,'Pre-Opening Cost'!$B:$B,$D10),0),0)</f>
        <v>0</v>
      </c>
      <c r="AB10" s="29">
        <f>IFERROR(IF(AB$2=$A$1,SUMIFS('Pre-Opening Cost'!$I:$I,'Pre-Opening Cost'!$B:$B,$D10),0),0)</f>
        <v>0</v>
      </c>
      <c r="AC10" s="29">
        <f>IFERROR(IF(AC$2=$A$1,SUMIFS('Pre-Opening Cost'!$I:$I,'Pre-Opening Cost'!$B:$B,$D10),0),0)</f>
        <v>0</v>
      </c>
      <c r="AD10" s="29">
        <f>IFERROR(IF(AD$2=$A$1,SUMIFS('Pre-Opening Cost'!$I:$I,'Pre-Opening Cost'!$B:$B,$D10),0),0)</f>
        <v>0</v>
      </c>
      <c r="AF10" s="216">
        <f t="shared" ref="AF10:AF12" si="2">SUM(F10:AD10)</f>
        <v>0</v>
      </c>
    </row>
    <row r="11" spans="1:32" x14ac:dyDescent="0.25">
      <c r="B11" s="20"/>
      <c r="C11" s="20"/>
      <c r="D11" s="60" t="s">
        <v>244</v>
      </c>
      <c r="E11" s="29"/>
      <c r="F11" s="29">
        <f>IFERROR(IF(F$2=$A$1,SUMIFS('Pre-Opening Cost'!$I:$I,'Pre-Opening Cost'!$B:$B,$D11),0),0)</f>
        <v>0</v>
      </c>
      <c r="G11" s="29">
        <f>IFERROR(IF(G$2=$A$1,SUMIFS('Pre-Opening Cost'!$I:$I,'Pre-Opening Cost'!$B:$B,$D11),0),0)</f>
        <v>0</v>
      </c>
      <c r="H11" s="29">
        <f>IFERROR(IF(H$2=$A$1,SUMIFS('Pre-Opening Cost'!$I:$I,'Pre-Opening Cost'!$B:$B,$D11),0),0)</f>
        <v>0</v>
      </c>
      <c r="I11" s="29">
        <f>IFERROR(IF(I$2=$A$1,SUMIFS('Pre-Opening Cost'!$I:$I,'Pre-Opening Cost'!$B:$B,$D11),0),0)</f>
        <v>0</v>
      </c>
      <c r="J11" s="29">
        <f>IFERROR(IF(J$2=$A$1,SUMIFS('Pre-Opening Cost'!$I:$I,'Pre-Opening Cost'!$B:$B,$D11),0),0)</f>
        <v>0</v>
      </c>
      <c r="K11" s="359">
        <f>IFERROR(IF(K$2=$A$1,SUMIFS('Pre-Opening Cost'!$I:$I,'Pre-Opening Cost'!$B:$B,$D11),0),0)</f>
        <v>0</v>
      </c>
      <c r="L11" s="29">
        <f>IFERROR(IF(L$2=$A$1,SUMIFS('Pre-Opening Cost'!$I:$I,'Pre-Opening Cost'!$B:$B,$D11),0),0)</f>
        <v>0</v>
      </c>
      <c r="M11" s="29">
        <f>IFERROR(IF(M$2=$A$1,SUMIFS('Pre-Opening Cost'!$I:$I,'Pre-Opening Cost'!$B:$B,$D11),0),0)</f>
        <v>0</v>
      </c>
      <c r="N11" s="29">
        <f>IFERROR(IF(N$2=$A$1,SUMIFS('Pre-Opening Cost'!$I:$I,'Pre-Opening Cost'!$B:$B,$D11),0),0)</f>
        <v>0</v>
      </c>
      <c r="O11" s="29">
        <f>IFERROR(IF(O$2=$A$1,SUMIFS('Pre-Opening Cost'!$I:$I,'Pre-Opening Cost'!$B:$B,$D11),0),0)</f>
        <v>0</v>
      </c>
      <c r="P11" s="29">
        <f>IFERROR(IF(P$2=$A$1,SUMIFS('Pre-Opening Cost'!$I:$I,'Pre-Opening Cost'!$B:$B,$D11),0),0)</f>
        <v>0</v>
      </c>
      <c r="Q11" s="29">
        <f>IFERROR(IF(Q$2=$A$1,SUMIFS('Pre-Opening Cost'!$I:$I,'Pre-Opening Cost'!$B:$B,$D11),0),0)</f>
        <v>0</v>
      </c>
      <c r="R11" s="29">
        <f>IFERROR(IF(R$2=$A$1,SUMIFS('Pre-Opening Cost'!$I:$I,'Pre-Opening Cost'!$B:$B,$D11),0),0)</f>
        <v>0</v>
      </c>
      <c r="S11" s="29">
        <f>IFERROR(IF(S$2=$A$1,SUMIFS('Pre-Opening Cost'!$I:$I,'Pre-Opening Cost'!$B:$B,$D11),0),0)</f>
        <v>0</v>
      </c>
      <c r="T11" s="29">
        <f>IFERROR(IF(T$2=$A$1,SUMIFS('Pre-Opening Cost'!$I:$I,'Pre-Opening Cost'!$B:$B,$D11),0),0)</f>
        <v>0</v>
      </c>
      <c r="U11" s="29">
        <f>IFERROR(IF(U$2=$A$1,SUMIFS('Pre-Opening Cost'!$I:$I,'Pre-Opening Cost'!$B:$B,$D11),0),0)</f>
        <v>0</v>
      </c>
      <c r="V11" s="29">
        <f>IFERROR(IF(V$2=$A$1,SUMIFS('Pre-Opening Cost'!$I:$I,'Pre-Opening Cost'!$B:$B,$D11),0),0)</f>
        <v>0</v>
      </c>
      <c r="W11" s="29">
        <f>IFERROR(IF(W$2=$A$1,SUMIFS('Pre-Opening Cost'!$I:$I,'Pre-Opening Cost'!$B:$B,$D11),0),0)</f>
        <v>0</v>
      </c>
      <c r="X11" s="29">
        <f>IFERROR(IF(X$2=$A$1,SUMIFS('Pre-Opening Cost'!$I:$I,'Pre-Opening Cost'!$B:$B,$D11),0),0)</f>
        <v>0</v>
      </c>
      <c r="Y11" s="29">
        <f>IFERROR(IF(Y$2=$A$1,SUMIFS('Pre-Opening Cost'!$I:$I,'Pre-Opening Cost'!$B:$B,$D11),0),0)</f>
        <v>0</v>
      </c>
      <c r="Z11" s="29">
        <f>IFERROR(IF(Z$2=$A$1,SUMIFS('Pre-Opening Cost'!$I:$I,'Pre-Opening Cost'!$B:$B,$D11),0),0)</f>
        <v>0</v>
      </c>
      <c r="AA11" s="29">
        <f>IFERROR(IF(AA$2=$A$1,SUMIFS('Pre-Opening Cost'!$I:$I,'Pre-Opening Cost'!$B:$B,$D11),0),0)</f>
        <v>0</v>
      </c>
      <c r="AB11" s="29">
        <f>IFERROR(IF(AB$2=$A$1,SUMIFS('Pre-Opening Cost'!$I:$I,'Pre-Opening Cost'!$B:$B,$D11),0),0)</f>
        <v>0</v>
      </c>
      <c r="AC11" s="29">
        <f>IFERROR(IF(AC$2=$A$1,SUMIFS('Pre-Opening Cost'!$I:$I,'Pre-Opening Cost'!$B:$B,$D11),0),0)</f>
        <v>0</v>
      </c>
      <c r="AD11" s="29">
        <f>IFERROR(IF(AD$2=$A$1,SUMIFS('Pre-Opening Cost'!$I:$I,'Pre-Opening Cost'!$B:$B,$D11),0),0)</f>
        <v>0</v>
      </c>
      <c r="AF11" s="216">
        <f t="shared" si="2"/>
        <v>0</v>
      </c>
    </row>
    <row r="12" spans="1:32" x14ac:dyDescent="0.25">
      <c r="B12" s="122"/>
      <c r="C12" s="20"/>
      <c r="D12" s="60" t="s">
        <v>7</v>
      </c>
      <c r="E12" s="29"/>
      <c r="F12" s="29">
        <f>IFERROR(IF(F$2=$A$1,SUMIFS('Pre-Opening Cost'!$I:$I,'Pre-Opening Cost'!$B:$B,$D12),0),0)</f>
        <v>0</v>
      </c>
      <c r="G12" s="29">
        <f>IFERROR(IF(G$2=$A$1,SUMIFS('Pre-Opening Cost'!$I:$I,'Pre-Opening Cost'!$B:$B,$D12),0),0)</f>
        <v>0</v>
      </c>
      <c r="H12" s="29">
        <f>IFERROR(IF(H$2=$A$1,SUMIFS('Pre-Opening Cost'!$I:$I,'Pre-Opening Cost'!$B:$B,$D12),0),0)</f>
        <v>0</v>
      </c>
      <c r="I12" s="29">
        <f>IFERROR(IF(I$2=$A$1,SUMIFS('Pre-Opening Cost'!$I:$I,'Pre-Opening Cost'!$B:$B,$D12),0),0)</f>
        <v>0</v>
      </c>
      <c r="J12" s="29">
        <f>IFERROR(IF(J$2=$A$1,SUMIFS('Pre-Opening Cost'!$I:$I,'Pre-Opening Cost'!$B:$B,$D12),0),0)</f>
        <v>0</v>
      </c>
      <c r="K12" s="358">
        <f>IFERROR(IF(K$2=$A$1,SUMIFS('Pre-Opening Cost'!$I:$I,'Pre-Opening Cost'!$B:$B,$D12),0),0)</f>
        <v>0</v>
      </c>
      <c r="L12" s="29">
        <f>IFERROR(IF(L$2=$A$1,SUMIFS('Pre-Opening Cost'!$I:$I,'Pre-Opening Cost'!$B:$B,$D12),0),0)</f>
        <v>0</v>
      </c>
      <c r="M12" s="29">
        <f>IFERROR(IF(M$2=$A$1,SUMIFS('Pre-Opening Cost'!$I:$I,'Pre-Opening Cost'!$B:$B,$D12),0),0)</f>
        <v>0</v>
      </c>
      <c r="N12" s="29">
        <f>IFERROR(IF(N$2=$A$1,SUMIFS('Pre-Opening Cost'!$I:$I,'Pre-Opening Cost'!$B:$B,$D12),0),0)</f>
        <v>0</v>
      </c>
      <c r="O12" s="29">
        <f>IFERROR(IF(O$2=$A$1,SUMIFS('Pre-Opening Cost'!$I:$I,'Pre-Opening Cost'!$B:$B,$D12),0),0)</f>
        <v>0</v>
      </c>
      <c r="P12" s="29">
        <f>IFERROR(IF(P$2=$A$1,SUMIFS('Pre-Opening Cost'!$I:$I,'Pre-Opening Cost'!$B:$B,$D12),0),0)</f>
        <v>0</v>
      </c>
      <c r="Q12" s="29">
        <f>IFERROR(IF(Q$2=$A$1,SUMIFS('Pre-Opening Cost'!$I:$I,'Pre-Opening Cost'!$B:$B,$D12),0),0)</f>
        <v>0</v>
      </c>
      <c r="R12" s="29">
        <f>IFERROR(IF(R$2=$A$1,SUMIFS('Pre-Opening Cost'!$I:$I,'Pre-Opening Cost'!$B:$B,$D12),0),0)</f>
        <v>0</v>
      </c>
      <c r="S12" s="29">
        <f>IFERROR(IF(S$2=$A$1,SUMIFS('Pre-Opening Cost'!$I:$I,'Pre-Opening Cost'!$B:$B,$D12),0),0)</f>
        <v>0</v>
      </c>
      <c r="T12" s="29">
        <f>IFERROR(IF(T$2=$A$1,SUMIFS('Pre-Opening Cost'!$I:$I,'Pre-Opening Cost'!$B:$B,$D12),0),0)</f>
        <v>0</v>
      </c>
      <c r="U12" s="29">
        <f>IFERROR(IF(U$2=$A$1,SUMIFS('Pre-Opening Cost'!$I:$I,'Pre-Opening Cost'!$B:$B,$D12),0),0)</f>
        <v>0</v>
      </c>
      <c r="V12" s="29">
        <f>IFERROR(IF(V$2=$A$1,SUMIFS('Pre-Opening Cost'!$I:$I,'Pre-Opening Cost'!$B:$B,$D12),0),0)</f>
        <v>0</v>
      </c>
      <c r="W12" s="29">
        <f>IFERROR(IF(W$2=$A$1,SUMIFS('Pre-Opening Cost'!$I:$I,'Pre-Opening Cost'!$B:$B,$D12),0),0)</f>
        <v>0</v>
      </c>
      <c r="X12" s="29">
        <f>IFERROR(IF(X$2=$A$1,SUMIFS('Pre-Opening Cost'!$I:$I,'Pre-Opening Cost'!$B:$B,$D12),0),0)</f>
        <v>0</v>
      </c>
      <c r="Y12" s="29">
        <f>IFERROR(IF(Y$2=$A$1,SUMIFS('Pre-Opening Cost'!$I:$I,'Pre-Opening Cost'!$B:$B,$D12),0),0)</f>
        <v>0</v>
      </c>
      <c r="Z12" s="29">
        <f>IFERROR(IF(Z$2=$A$1,SUMIFS('Pre-Opening Cost'!$I:$I,'Pre-Opening Cost'!$B:$B,$D12),0),0)</f>
        <v>0</v>
      </c>
      <c r="AA12" s="29">
        <f>IFERROR(IF(AA$2=$A$1,SUMIFS('Pre-Opening Cost'!$I:$I,'Pre-Opening Cost'!$B:$B,$D12),0),0)</f>
        <v>0</v>
      </c>
      <c r="AB12" s="29">
        <f>IFERROR(IF(AB$2=$A$1,SUMIFS('Pre-Opening Cost'!$I:$I,'Pre-Opening Cost'!$B:$B,$D12),0),0)</f>
        <v>0</v>
      </c>
      <c r="AC12" s="29">
        <f>IFERROR(IF(AC$2=$A$1,SUMIFS('Pre-Opening Cost'!$I:$I,'Pre-Opening Cost'!$B:$B,$D12),0),0)</f>
        <v>0</v>
      </c>
      <c r="AD12" s="29">
        <f>IFERROR(IF(AD$2=$A$1,SUMIFS('Pre-Opening Cost'!$I:$I,'Pre-Opening Cost'!$B:$B,$D12),0),0)</f>
        <v>0</v>
      </c>
      <c r="AF12" s="216">
        <f t="shared" si="2"/>
        <v>0</v>
      </c>
    </row>
    <row r="13" spans="1:32" x14ac:dyDescent="0.25">
      <c r="A13" s="15"/>
      <c r="B13" s="15"/>
      <c r="C13" s="42"/>
      <c r="D13" s="62" t="s">
        <v>0</v>
      </c>
      <c r="E13" s="63" t="e">
        <f>SUM(E14:E17)</f>
        <v>#REF!</v>
      </c>
      <c r="F13" s="39">
        <f t="shared" ref="F13" si="3">SUM(F14:F17)</f>
        <v>0</v>
      </c>
      <c r="G13" s="39">
        <f t="shared" ref="G13" si="4">SUM(G14:G17)</f>
        <v>0</v>
      </c>
      <c r="H13" s="39">
        <f t="shared" ref="H13" si="5">SUM(H14:H17)</f>
        <v>0</v>
      </c>
      <c r="I13" s="39">
        <f t="shared" ref="I13" si="6">SUM(I14:I17)</f>
        <v>0</v>
      </c>
      <c r="J13" s="39">
        <f t="shared" ref="J13" si="7">SUM(J14:J17)</f>
        <v>0</v>
      </c>
      <c r="K13" s="357">
        <f t="shared" ref="K13:R13" si="8">SUM(K14:K17)</f>
        <v>0</v>
      </c>
      <c r="L13" s="39">
        <f t="shared" si="8"/>
        <v>0</v>
      </c>
      <c r="M13" s="39">
        <f t="shared" si="8"/>
        <v>0</v>
      </c>
      <c r="N13" s="39">
        <f t="shared" si="8"/>
        <v>0</v>
      </c>
      <c r="O13" s="39">
        <f t="shared" si="8"/>
        <v>0</v>
      </c>
      <c r="P13" s="39">
        <f t="shared" si="8"/>
        <v>0</v>
      </c>
      <c r="Q13" s="39">
        <f t="shared" si="8"/>
        <v>0</v>
      </c>
      <c r="R13" s="39">
        <f t="shared" si="8"/>
        <v>0</v>
      </c>
      <c r="S13" s="39">
        <f t="shared" ref="S13:AB13" si="9">SUM(S14:S17)</f>
        <v>0</v>
      </c>
      <c r="T13" s="39">
        <f t="shared" si="9"/>
        <v>0</v>
      </c>
      <c r="U13" s="39">
        <f t="shared" si="9"/>
        <v>0</v>
      </c>
      <c r="V13" s="39">
        <f t="shared" si="9"/>
        <v>0</v>
      </c>
      <c r="W13" s="39">
        <f t="shared" si="9"/>
        <v>0</v>
      </c>
      <c r="X13" s="39">
        <f t="shared" si="9"/>
        <v>0</v>
      </c>
      <c r="Y13" s="39">
        <f t="shared" si="9"/>
        <v>0</v>
      </c>
      <c r="Z13" s="39">
        <f t="shared" si="9"/>
        <v>0</v>
      </c>
      <c r="AA13" s="39">
        <f t="shared" si="9"/>
        <v>0</v>
      </c>
      <c r="AB13" s="39">
        <f t="shared" si="9"/>
        <v>0</v>
      </c>
      <c r="AC13" s="39">
        <f t="shared" ref="AC13:AD13" si="10">SUM(AC14:AC17)</f>
        <v>0</v>
      </c>
      <c r="AD13" s="39">
        <f t="shared" si="10"/>
        <v>0</v>
      </c>
      <c r="AF13" s="215">
        <f t="shared" ref="AF13" si="11">SUM(AF14:AF17)</f>
        <v>0</v>
      </c>
    </row>
    <row r="14" spans="1:32" x14ac:dyDescent="0.25">
      <c r="B14" s="20"/>
      <c r="C14" s="20"/>
      <c r="D14" s="60" t="s">
        <v>287</v>
      </c>
      <c r="E14" s="29"/>
      <c r="F14" s="29">
        <f>IFERROR(IF(F$2=$A$1,SUMIFS('Pre-Opening Cost'!$I:$I,'Pre-Opening Cost'!$B:$B,$D14),0),0)</f>
        <v>0</v>
      </c>
      <c r="G14" s="29">
        <f>IFERROR(IF(G$2=$A$1,SUMIFS('Pre-Opening Cost'!$I:$I,'Pre-Opening Cost'!$B:$B,$D14),0),0)</f>
        <v>0</v>
      </c>
      <c r="H14" s="29">
        <f>IFERROR(IF(H$2=$A$1,SUMIFS('Pre-Opening Cost'!$I:$I,'Pre-Opening Cost'!$B:$B,$D14),0),0)</f>
        <v>0</v>
      </c>
      <c r="I14" s="29">
        <f>IFERROR(IF(I$2=$A$1,SUMIFS('Pre-Opening Cost'!$I:$I,'Pre-Opening Cost'!$B:$B,$D14),0),0)</f>
        <v>0</v>
      </c>
      <c r="J14" s="29">
        <f>IFERROR(IF(J$2=$A$1,SUMIFS('Pre-Opening Cost'!$I:$I,'Pre-Opening Cost'!$B:$B,$D14),0),0)</f>
        <v>0</v>
      </c>
      <c r="K14" s="358">
        <f>IFERROR(IF(K$2=$A$1,SUMIFS('Pre-Opening Cost'!$I:$I,'Pre-Opening Cost'!$B:$B,$D14),0),0)</f>
        <v>0</v>
      </c>
      <c r="L14" s="29">
        <f>IFERROR(IF(L$2=$A$1,SUMIFS('Pre-Opening Cost'!$I:$I,'Pre-Opening Cost'!$B:$B,$D14),0),0)</f>
        <v>0</v>
      </c>
      <c r="M14" s="29">
        <f>IFERROR(IF(M$2=$A$1,SUMIFS('Pre-Opening Cost'!$I:$I,'Pre-Opening Cost'!$B:$B,$D14),0),0)</f>
        <v>0</v>
      </c>
      <c r="N14" s="29">
        <f>IFERROR(IF(N$2=$A$1,SUMIFS('Pre-Opening Cost'!$I:$I,'Pre-Opening Cost'!$B:$B,$D14),0),0)</f>
        <v>0</v>
      </c>
      <c r="O14" s="29">
        <f>IFERROR(IF(O$2=$A$1,SUMIFS('Pre-Opening Cost'!$I:$I,'Pre-Opening Cost'!$B:$B,$D14),0),0)</f>
        <v>0</v>
      </c>
      <c r="P14" s="29">
        <f>IFERROR(IF(P$2=$A$1,SUMIFS('Pre-Opening Cost'!$I:$I,'Pre-Opening Cost'!$B:$B,$D14),0),0)</f>
        <v>0</v>
      </c>
      <c r="Q14" s="29">
        <f>IFERROR(IF(Q$2=$A$1,SUMIFS('Pre-Opening Cost'!$I:$I,'Pre-Opening Cost'!$B:$B,$D14),0),0)</f>
        <v>0</v>
      </c>
      <c r="R14" s="29">
        <f>IFERROR(IF(R$2=$A$1,SUMIFS('Pre-Opening Cost'!$I:$I,'Pre-Opening Cost'!$B:$B,$D14),0),0)</f>
        <v>0</v>
      </c>
      <c r="S14" s="29">
        <f>IFERROR(IF(S$2=$A$1,SUMIFS('Pre-Opening Cost'!$I:$I,'Pre-Opening Cost'!$B:$B,$D14),0),0)</f>
        <v>0</v>
      </c>
      <c r="T14" s="29">
        <f>IFERROR(IF(T$2=$A$1,SUMIFS('Pre-Opening Cost'!$I:$I,'Pre-Opening Cost'!$B:$B,$D14),0),0)</f>
        <v>0</v>
      </c>
      <c r="U14" s="29">
        <f>IFERROR(IF(U$2=$A$1,SUMIFS('Pre-Opening Cost'!$I:$I,'Pre-Opening Cost'!$B:$B,$D14),0),0)</f>
        <v>0</v>
      </c>
      <c r="V14" s="29">
        <f>IFERROR(IF(V$2=$A$1,SUMIFS('Pre-Opening Cost'!$I:$I,'Pre-Opening Cost'!$B:$B,$D14),0),0)</f>
        <v>0</v>
      </c>
      <c r="W14" s="29">
        <f>IFERROR(IF(W$2=$A$1,SUMIFS('Pre-Opening Cost'!$I:$I,'Pre-Opening Cost'!$B:$B,$D14),0),0)</f>
        <v>0</v>
      </c>
      <c r="X14" s="29">
        <f>IFERROR(IF(X$2=$A$1,SUMIFS('Pre-Opening Cost'!$I:$I,'Pre-Opening Cost'!$B:$B,$D14),0),0)</f>
        <v>0</v>
      </c>
      <c r="Y14" s="29">
        <f>IFERROR(IF(Y$2=$A$1,SUMIFS('Pre-Opening Cost'!$I:$I,'Pre-Opening Cost'!$B:$B,$D14),0),0)</f>
        <v>0</v>
      </c>
      <c r="Z14" s="29">
        <f>IFERROR(IF(Z$2=$A$1,SUMIFS('Pre-Opening Cost'!$I:$I,'Pre-Opening Cost'!$B:$B,$D14),0),0)</f>
        <v>0</v>
      </c>
      <c r="AA14" s="29">
        <f>IFERROR(IF(AA$2=$A$1,SUMIFS('Pre-Opening Cost'!$I:$I,'Pre-Opening Cost'!$B:$B,$D14),0),0)</f>
        <v>0</v>
      </c>
      <c r="AB14" s="29">
        <f>IFERROR(IF(AB$2=$A$1,SUMIFS('Pre-Opening Cost'!$I:$I,'Pre-Opening Cost'!$B:$B,$D14),0),0)</f>
        <v>0</v>
      </c>
      <c r="AC14" s="29">
        <f>IFERROR(IF(AC$2=$A$1,SUMIFS('Pre-Opening Cost'!$I:$I,'Pre-Opening Cost'!$B:$B,$D14),0),0)</f>
        <v>0</v>
      </c>
      <c r="AD14" s="29">
        <f>IFERROR(IF(AD$2=$A$1,SUMIFS('Pre-Opening Cost'!$I:$I,'Pre-Opening Cost'!$B:$B,$D14),0),0)</f>
        <v>0</v>
      </c>
      <c r="AF14" s="216">
        <f>SUM(F14:AD14)</f>
        <v>0</v>
      </c>
    </row>
    <row r="15" spans="1:32" x14ac:dyDescent="0.25">
      <c r="B15" s="20"/>
      <c r="C15" s="20"/>
      <c r="D15" s="60" t="s">
        <v>260</v>
      </c>
      <c r="E15" s="29">
        <f>C15*50%</f>
        <v>0</v>
      </c>
      <c r="F15" s="29">
        <f>IFERROR(IF(F$2=$A$1,SUMIFS('Pre-Opening Cost'!$I:$I,'Pre-Opening Cost'!$B:$B,$D15),0),0)</f>
        <v>0</v>
      </c>
      <c r="G15" s="29">
        <f>IFERROR(IF(G$2=$A$1,SUMIFS('Pre-Opening Cost'!$I:$I,'Pre-Opening Cost'!$B:$B,$D15),0),0)</f>
        <v>0</v>
      </c>
      <c r="H15" s="29">
        <f>IFERROR(IF(H$2=$A$1,SUMIFS('Pre-Opening Cost'!$I:$I,'Pre-Opening Cost'!$B:$B,$D15),0),0)</f>
        <v>0</v>
      </c>
      <c r="I15" s="29">
        <f>IFERROR(IF(I$2=$A$1,SUMIFS('Pre-Opening Cost'!$I:$I,'Pre-Opening Cost'!$B:$B,$D15),0),0)</f>
        <v>0</v>
      </c>
      <c r="J15" s="29">
        <f>IFERROR(IF(J$2=$A$1,SUMIFS('Pre-Opening Cost'!$I:$I,'Pre-Opening Cost'!$B:$B,$D15),0),0)</f>
        <v>0</v>
      </c>
      <c r="K15" s="359">
        <f>IFERROR(IF(K$2=$A$1,SUMIFS('Pre-Opening Cost'!$I:$I,'Pre-Opening Cost'!$B:$B,$D15),0),0)</f>
        <v>0</v>
      </c>
      <c r="L15" s="29">
        <f>IFERROR(IF(L$2=$A$1,SUMIFS('Pre-Opening Cost'!$I:$I,'Pre-Opening Cost'!$B:$B,$D15),0),0)</f>
        <v>0</v>
      </c>
      <c r="M15" s="29">
        <f>IFERROR(IF(M$2=$A$1,SUMIFS('Pre-Opening Cost'!$I:$I,'Pre-Opening Cost'!$B:$B,$D15),0),0)</f>
        <v>0</v>
      </c>
      <c r="N15" s="29">
        <f>IFERROR(IF(N$2=$A$1,SUMIFS('Pre-Opening Cost'!$I:$I,'Pre-Opening Cost'!$B:$B,$D15),0),0)</f>
        <v>0</v>
      </c>
      <c r="O15" s="29">
        <f>IFERROR(IF(O$2=$A$1,SUMIFS('Pre-Opening Cost'!$I:$I,'Pre-Opening Cost'!$B:$B,$D15),0),0)</f>
        <v>0</v>
      </c>
      <c r="P15" s="29">
        <f>IFERROR(IF(P$2=$A$1,SUMIFS('Pre-Opening Cost'!$I:$I,'Pre-Opening Cost'!$B:$B,$D15),0),0)</f>
        <v>0</v>
      </c>
      <c r="Q15" s="29">
        <f>IFERROR(IF(Q$2=$A$1,SUMIFS('Pre-Opening Cost'!$I:$I,'Pre-Opening Cost'!$B:$B,$D15),0),0)</f>
        <v>0</v>
      </c>
      <c r="R15" s="29">
        <f>IFERROR(IF(R$2=$A$1,SUMIFS('Pre-Opening Cost'!$I:$I,'Pre-Opening Cost'!$B:$B,$D15),0),0)</f>
        <v>0</v>
      </c>
      <c r="S15" s="29">
        <f>IFERROR(IF(S$2=$A$1,SUMIFS('Pre-Opening Cost'!$I:$I,'Pre-Opening Cost'!$B:$B,$D15),0),0)</f>
        <v>0</v>
      </c>
      <c r="T15" s="29">
        <f>IFERROR(IF(T$2=$A$1,SUMIFS('Pre-Opening Cost'!$I:$I,'Pre-Opening Cost'!$B:$B,$D15),0),0)</f>
        <v>0</v>
      </c>
      <c r="U15" s="29">
        <f>IFERROR(IF(U$2=$A$1,SUMIFS('Pre-Opening Cost'!$I:$I,'Pre-Opening Cost'!$B:$B,$D15),0),0)</f>
        <v>0</v>
      </c>
      <c r="V15" s="29">
        <f>IFERROR(IF(V$2=$A$1,SUMIFS('Pre-Opening Cost'!$I:$I,'Pre-Opening Cost'!$B:$B,$D15),0),0)</f>
        <v>0</v>
      </c>
      <c r="W15" s="29">
        <f>IFERROR(IF(W$2=$A$1,SUMIFS('Pre-Opening Cost'!$I:$I,'Pre-Opening Cost'!$B:$B,$D15),0),0)</f>
        <v>0</v>
      </c>
      <c r="X15" s="29">
        <f>IFERROR(IF(X$2=$A$1,SUMIFS('Pre-Opening Cost'!$I:$I,'Pre-Opening Cost'!$B:$B,$D15),0),0)</f>
        <v>0</v>
      </c>
      <c r="Y15" s="29">
        <f>IFERROR(IF(Y$2=$A$1,SUMIFS('Pre-Opening Cost'!$I:$I,'Pre-Opening Cost'!$B:$B,$D15),0),0)</f>
        <v>0</v>
      </c>
      <c r="Z15" s="29">
        <f>IFERROR(IF(Z$2=$A$1,SUMIFS('Pre-Opening Cost'!$I:$I,'Pre-Opening Cost'!$B:$B,$D15),0),0)</f>
        <v>0</v>
      </c>
      <c r="AA15" s="29">
        <f>IFERROR(IF(AA$2=$A$1,SUMIFS('Pre-Opening Cost'!$I:$I,'Pre-Opening Cost'!$B:$B,$D15),0),0)</f>
        <v>0</v>
      </c>
      <c r="AB15" s="29">
        <f>IFERROR(IF(AB$2=$A$1,SUMIFS('Pre-Opening Cost'!$I:$I,'Pre-Opening Cost'!$B:$B,$D15),0),0)</f>
        <v>0</v>
      </c>
      <c r="AC15" s="29">
        <f>IFERROR(IF(AC$2=$A$1,SUMIFS('Pre-Opening Cost'!$I:$I,'Pre-Opening Cost'!$B:$B,$D15),0),0)</f>
        <v>0</v>
      </c>
      <c r="AD15" s="29">
        <f>IFERROR(IF(AD$2=$A$1,SUMIFS('Pre-Opening Cost'!$I:$I,'Pre-Opening Cost'!$B:$B,$D15),0),0)</f>
        <v>0</v>
      </c>
      <c r="AF15" s="216">
        <f t="shared" ref="AF15:AF17" si="12">SUM(F15:AD15)</f>
        <v>0</v>
      </c>
    </row>
    <row r="16" spans="1:32" x14ac:dyDescent="0.25">
      <c r="B16" s="20"/>
      <c r="C16" s="20"/>
      <c r="D16" s="60" t="s">
        <v>261</v>
      </c>
      <c r="E16" s="29" t="e">
        <f>'Trading Input Sheet'!#REF!</f>
        <v>#REF!</v>
      </c>
      <c r="F16" s="29">
        <f>IFERROR(IF(F$2=$A$1,SUMIFS('Pre-Opening Cost'!$I:$I,'Pre-Opening Cost'!$B:$B,$D16),0),0)</f>
        <v>0</v>
      </c>
      <c r="G16" s="29">
        <f>IFERROR(IF(G$2=$A$1,SUMIFS('Pre-Opening Cost'!$I:$I,'Pre-Opening Cost'!$B:$B,$D16),0),0)</f>
        <v>0</v>
      </c>
      <c r="H16" s="29">
        <f>IFERROR(IF(H$2=$A$1,SUMIFS('Pre-Opening Cost'!$I:$I,'Pre-Opening Cost'!$B:$B,$D16),0),0)</f>
        <v>0</v>
      </c>
      <c r="I16" s="29">
        <f>IFERROR(IF(I$2=$A$1,SUMIFS('Pre-Opening Cost'!$I:$I,'Pre-Opening Cost'!$B:$B,$D16),0),0)</f>
        <v>0</v>
      </c>
      <c r="J16" s="29">
        <f>IFERROR(IF(J$2=$A$1,SUMIFS('Pre-Opening Cost'!$I:$I,'Pre-Opening Cost'!$B:$B,$D16),0),0)</f>
        <v>0</v>
      </c>
      <c r="K16" s="359">
        <f>IFERROR(IF(K$2=$A$1,SUMIFS('Pre-Opening Cost'!$I:$I,'Pre-Opening Cost'!$B:$B,$D16),0),0)</f>
        <v>0</v>
      </c>
      <c r="L16" s="29">
        <f>IFERROR(IF(L$2=$A$1,SUMIFS('Pre-Opening Cost'!$I:$I,'Pre-Opening Cost'!$B:$B,$D16),0),0)</f>
        <v>0</v>
      </c>
      <c r="M16" s="29">
        <f>IFERROR(IF(M$2=$A$1,SUMIFS('Pre-Opening Cost'!$I:$I,'Pre-Opening Cost'!$B:$B,$D16),0),0)</f>
        <v>0</v>
      </c>
      <c r="N16" s="29">
        <f>IFERROR(IF(N$2=$A$1,SUMIFS('Pre-Opening Cost'!$I:$I,'Pre-Opening Cost'!$B:$B,$D16),0),0)</f>
        <v>0</v>
      </c>
      <c r="O16" s="29">
        <f>IFERROR(IF(O$2=$A$1,SUMIFS('Pre-Opening Cost'!$I:$I,'Pre-Opening Cost'!$B:$B,$D16),0),0)</f>
        <v>0</v>
      </c>
      <c r="P16" s="29">
        <f>IFERROR(IF(P$2=$A$1,SUMIFS('Pre-Opening Cost'!$I:$I,'Pre-Opening Cost'!$B:$B,$D16),0),0)</f>
        <v>0</v>
      </c>
      <c r="Q16" s="29">
        <f>IFERROR(IF(Q$2=$A$1,SUMIFS('Pre-Opening Cost'!$I:$I,'Pre-Opening Cost'!$B:$B,$D16),0),0)</f>
        <v>0</v>
      </c>
      <c r="R16" s="29">
        <f>IFERROR(IF(R$2=$A$1,SUMIFS('Pre-Opening Cost'!$I:$I,'Pre-Opening Cost'!$B:$B,$D16),0),0)</f>
        <v>0</v>
      </c>
      <c r="S16" s="29">
        <f>IFERROR(IF(S$2=$A$1,SUMIFS('Pre-Opening Cost'!$I:$I,'Pre-Opening Cost'!$B:$B,$D16),0),0)</f>
        <v>0</v>
      </c>
      <c r="T16" s="29">
        <f>IFERROR(IF(T$2=$A$1,SUMIFS('Pre-Opening Cost'!$I:$I,'Pre-Opening Cost'!$B:$B,$D16),0),0)</f>
        <v>0</v>
      </c>
      <c r="U16" s="29">
        <f>IFERROR(IF(U$2=$A$1,SUMIFS('Pre-Opening Cost'!$I:$I,'Pre-Opening Cost'!$B:$B,$D16),0),0)</f>
        <v>0</v>
      </c>
      <c r="V16" s="29">
        <f>IFERROR(IF(V$2=$A$1,SUMIFS('Pre-Opening Cost'!$I:$I,'Pre-Opening Cost'!$B:$B,$D16),0),0)</f>
        <v>0</v>
      </c>
      <c r="W16" s="29">
        <f>IFERROR(IF(W$2=$A$1,SUMIFS('Pre-Opening Cost'!$I:$I,'Pre-Opening Cost'!$B:$B,$D16),0),0)</f>
        <v>0</v>
      </c>
      <c r="X16" s="29">
        <f>IFERROR(IF(X$2=$A$1,SUMIFS('Pre-Opening Cost'!$I:$I,'Pre-Opening Cost'!$B:$B,$D16),0),0)</f>
        <v>0</v>
      </c>
      <c r="Y16" s="29">
        <f>IFERROR(IF(Y$2=$A$1,SUMIFS('Pre-Opening Cost'!$I:$I,'Pre-Opening Cost'!$B:$B,$D16),0),0)</f>
        <v>0</v>
      </c>
      <c r="Z16" s="29">
        <f>IFERROR(IF(Z$2=$A$1,SUMIFS('Pre-Opening Cost'!$I:$I,'Pre-Opening Cost'!$B:$B,$D16),0),0)</f>
        <v>0</v>
      </c>
      <c r="AA16" s="29">
        <f>IFERROR(IF(AA$2=$A$1,SUMIFS('Pre-Opening Cost'!$I:$I,'Pre-Opening Cost'!$B:$B,$D16),0),0)</f>
        <v>0</v>
      </c>
      <c r="AB16" s="29">
        <f>IFERROR(IF(AB$2=$A$1,SUMIFS('Pre-Opening Cost'!$I:$I,'Pre-Opening Cost'!$B:$B,$D16),0),0)</f>
        <v>0</v>
      </c>
      <c r="AC16" s="29">
        <f>IFERROR(IF(AC$2=$A$1,SUMIFS('Pre-Opening Cost'!$I:$I,'Pre-Opening Cost'!$B:$B,$D16),0),0)</f>
        <v>0</v>
      </c>
      <c r="AD16" s="29">
        <f>IFERROR(IF(AD$2=$A$1,SUMIFS('Pre-Opening Cost'!$I:$I,'Pre-Opening Cost'!$B:$B,$D16),0),0)</f>
        <v>0</v>
      </c>
      <c r="AF16" s="216">
        <f t="shared" si="12"/>
        <v>0</v>
      </c>
    </row>
    <row r="17" spans="2:32" x14ac:dyDescent="0.25">
      <c r="B17" s="122"/>
      <c r="C17" s="20"/>
      <c r="D17" s="60" t="s">
        <v>7</v>
      </c>
      <c r="E17" s="29"/>
      <c r="F17" s="29">
        <f>IFERROR(IF(F$2=$A$1,SUMIFS('Pre-Opening Cost'!$I:$I,'Pre-Opening Cost'!$B:$B,$D17),0),0)</f>
        <v>0</v>
      </c>
      <c r="G17" s="29">
        <f>IFERROR(IF(G$2=$A$1,SUMIFS('Pre-Opening Cost'!$I:$I,'Pre-Opening Cost'!$B:$B,$D17),0),0)</f>
        <v>0</v>
      </c>
      <c r="H17" s="29">
        <f>IFERROR(IF(H$2=$A$1,SUMIFS('Pre-Opening Cost'!$I:$I,'Pre-Opening Cost'!$B:$B,$D17),0),0)</f>
        <v>0</v>
      </c>
      <c r="I17" s="29">
        <f>IFERROR(IF(I$2=$A$1,SUMIFS('Pre-Opening Cost'!$I:$I,'Pre-Opening Cost'!$B:$B,$D17),0),0)</f>
        <v>0</v>
      </c>
      <c r="J17" s="29">
        <f>IFERROR(IF(J$2=$A$1,SUMIFS('Pre-Opening Cost'!$I:$I,'Pre-Opening Cost'!$B:$B,$D17),0),0)</f>
        <v>0</v>
      </c>
      <c r="K17" s="358">
        <f>IFERROR(IF(K$2=$A$1,SUMIFS('Pre-Opening Cost'!$I:$I,'Pre-Opening Cost'!$B:$B,$D17),0),0)</f>
        <v>0</v>
      </c>
      <c r="L17" s="29">
        <f>IFERROR(IF(L$2=$A$1,SUMIFS('Pre-Opening Cost'!$I:$I,'Pre-Opening Cost'!$B:$B,$D17),0),0)</f>
        <v>0</v>
      </c>
      <c r="M17" s="29">
        <f>IFERROR(IF(M$2=$A$1,SUMIFS('Pre-Opening Cost'!$I:$I,'Pre-Opening Cost'!$B:$B,$D17),0),0)</f>
        <v>0</v>
      </c>
      <c r="N17" s="29">
        <f>IFERROR(IF(N$2=$A$1,SUMIFS('Pre-Opening Cost'!$I:$I,'Pre-Opening Cost'!$B:$B,$D17),0),0)</f>
        <v>0</v>
      </c>
      <c r="O17" s="29">
        <f>IFERROR(IF(O$2=$A$1,SUMIFS('Pre-Opening Cost'!$I:$I,'Pre-Opening Cost'!$B:$B,$D17),0),0)</f>
        <v>0</v>
      </c>
      <c r="P17" s="29">
        <f>IFERROR(IF(P$2=$A$1,SUMIFS('Pre-Opening Cost'!$I:$I,'Pre-Opening Cost'!$B:$B,$D17),0),0)</f>
        <v>0</v>
      </c>
      <c r="Q17" s="29">
        <f>IFERROR(IF(Q$2=$A$1,SUMIFS('Pre-Opening Cost'!$I:$I,'Pre-Opening Cost'!$B:$B,$D17),0),0)</f>
        <v>0</v>
      </c>
      <c r="R17" s="29">
        <f>IFERROR(IF(R$2=$A$1,SUMIFS('Pre-Opening Cost'!$I:$I,'Pre-Opening Cost'!$B:$B,$D17),0),0)</f>
        <v>0</v>
      </c>
      <c r="S17" s="29">
        <f>IFERROR(IF(S$2=$A$1,SUMIFS('Pre-Opening Cost'!$I:$I,'Pre-Opening Cost'!$B:$B,$D17),0),0)</f>
        <v>0</v>
      </c>
      <c r="T17" s="29">
        <f>IFERROR(IF(T$2=$A$1,SUMIFS('Pre-Opening Cost'!$I:$I,'Pre-Opening Cost'!$B:$B,$D17),0),0)</f>
        <v>0</v>
      </c>
      <c r="U17" s="29">
        <f>IFERROR(IF(U$2=$A$1,SUMIFS('Pre-Opening Cost'!$I:$I,'Pre-Opening Cost'!$B:$B,$D17),0),0)</f>
        <v>0</v>
      </c>
      <c r="V17" s="29">
        <f>IFERROR(IF(V$2=$A$1,SUMIFS('Pre-Opening Cost'!$I:$I,'Pre-Opening Cost'!$B:$B,$D17),0),0)</f>
        <v>0</v>
      </c>
      <c r="W17" s="29">
        <f>IFERROR(IF(W$2=$A$1,SUMIFS('Pre-Opening Cost'!$I:$I,'Pre-Opening Cost'!$B:$B,$D17),0),0)</f>
        <v>0</v>
      </c>
      <c r="X17" s="29">
        <f>IFERROR(IF(X$2=$A$1,SUMIFS('Pre-Opening Cost'!$I:$I,'Pre-Opening Cost'!$B:$B,$D17),0),0)</f>
        <v>0</v>
      </c>
      <c r="Y17" s="29">
        <f>IFERROR(IF(Y$2=$A$1,SUMIFS('Pre-Opening Cost'!$I:$I,'Pre-Opening Cost'!$B:$B,$D17),0),0)</f>
        <v>0</v>
      </c>
      <c r="Z17" s="29">
        <f>IFERROR(IF(Z$2=$A$1,SUMIFS('Pre-Opening Cost'!$I:$I,'Pre-Opening Cost'!$B:$B,$D17),0),0)</f>
        <v>0</v>
      </c>
      <c r="AA17" s="29">
        <f>IFERROR(IF(AA$2=$A$1,SUMIFS('Pre-Opening Cost'!$I:$I,'Pre-Opening Cost'!$B:$B,$D17),0),0)</f>
        <v>0</v>
      </c>
      <c r="AB17" s="29">
        <f>IFERROR(IF(AB$2=$A$1,SUMIFS('Pre-Opening Cost'!$I:$I,'Pre-Opening Cost'!$B:$B,$D17),0),0)</f>
        <v>0</v>
      </c>
      <c r="AC17" s="29">
        <f>IFERROR(IF(AC$2=$A$1,SUMIFS('Pre-Opening Cost'!$I:$I,'Pre-Opening Cost'!$B:$B,$D17),0),0)</f>
        <v>0</v>
      </c>
      <c r="AD17" s="29">
        <f>IFERROR(IF(AD$2=$A$1,SUMIFS('Pre-Opening Cost'!$I:$I,'Pre-Opening Cost'!$B:$B,$D17),0),0)</f>
        <v>0</v>
      </c>
      <c r="AF17" s="216">
        <f t="shared" si="12"/>
        <v>0</v>
      </c>
    </row>
    <row r="18" spans="2:32" x14ac:dyDescent="0.25">
      <c r="C18" s="42"/>
      <c r="D18" s="62" t="s">
        <v>8</v>
      </c>
      <c r="E18" s="63">
        <f>SUM(E19:E24)</f>
        <v>0</v>
      </c>
      <c r="F18" s="39">
        <f t="shared" ref="F18" si="13">SUM(F19:F24)</f>
        <v>0</v>
      </c>
      <c r="G18" s="39">
        <f t="shared" ref="G18" si="14">SUM(G19:G24)</f>
        <v>0</v>
      </c>
      <c r="H18" s="39">
        <f t="shared" ref="H18" si="15">SUM(H19:H24)</f>
        <v>0</v>
      </c>
      <c r="I18" s="39">
        <f t="shared" ref="I18" si="16">SUM(I19:I24)</f>
        <v>0</v>
      </c>
      <c r="J18" s="39">
        <f t="shared" ref="J18" si="17">SUM(J19:J24)</f>
        <v>0</v>
      </c>
      <c r="K18" s="357">
        <f t="shared" ref="K18:R18" si="18">SUM(K19:K24)</f>
        <v>0</v>
      </c>
      <c r="L18" s="39">
        <f t="shared" si="18"/>
        <v>0</v>
      </c>
      <c r="M18" s="39">
        <f t="shared" si="18"/>
        <v>0</v>
      </c>
      <c r="N18" s="39">
        <f t="shared" si="18"/>
        <v>0</v>
      </c>
      <c r="O18" s="39">
        <f t="shared" si="18"/>
        <v>0</v>
      </c>
      <c r="P18" s="39">
        <f t="shared" si="18"/>
        <v>0</v>
      </c>
      <c r="Q18" s="39">
        <f t="shared" si="18"/>
        <v>0</v>
      </c>
      <c r="R18" s="39">
        <f t="shared" si="18"/>
        <v>0</v>
      </c>
      <c r="S18" s="39">
        <f t="shared" ref="S18:AB18" si="19">SUM(S19:S24)</f>
        <v>0</v>
      </c>
      <c r="T18" s="39">
        <f t="shared" si="19"/>
        <v>0</v>
      </c>
      <c r="U18" s="39">
        <f t="shared" si="19"/>
        <v>0</v>
      </c>
      <c r="V18" s="39">
        <f t="shared" si="19"/>
        <v>0</v>
      </c>
      <c r="W18" s="39">
        <f t="shared" si="19"/>
        <v>0</v>
      </c>
      <c r="X18" s="39">
        <f t="shared" si="19"/>
        <v>0</v>
      </c>
      <c r="Y18" s="39">
        <f t="shared" si="19"/>
        <v>0</v>
      </c>
      <c r="Z18" s="39">
        <f t="shared" si="19"/>
        <v>0</v>
      </c>
      <c r="AA18" s="39">
        <f t="shared" si="19"/>
        <v>0</v>
      </c>
      <c r="AB18" s="39">
        <f t="shared" si="19"/>
        <v>0</v>
      </c>
      <c r="AC18" s="39">
        <f t="shared" ref="AC18:AD18" si="20">SUM(AC19:AC24)</f>
        <v>0</v>
      </c>
      <c r="AD18" s="39">
        <f t="shared" si="20"/>
        <v>0</v>
      </c>
      <c r="AF18" s="215">
        <f t="shared" ref="AF18" si="21">SUM(AF19:AF24)</f>
        <v>0</v>
      </c>
    </row>
    <row r="19" spans="2:32" x14ac:dyDescent="0.25">
      <c r="B19" s="21"/>
      <c r="C19" s="21"/>
      <c r="D19" s="60" t="s">
        <v>143</v>
      </c>
      <c r="E19" s="56"/>
      <c r="F19" s="29">
        <f>IFERROR(IF(F$2=$A$1,SUMIFS('Pre-Opening Cost'!$I:$I,'Pre-Opening Cost'!$B:$B,$D19),0),0)</f>
        <v>0</v>
      </c>
      <c r="G19" s="29">
        <f>IFERROR(IF(G$2=$A$1,SUMIFS('Pre-Opening Cost'!$I:$I,'Pre-Opening Cost'!$B:$B,$D19),0),0)</f>
        <v>0</v>
      </c>
      <c r="H19" s="29">
        <f>IFERROR(IF(H$2=$A$1,SUMIFS('Pre-Opening Cost'!$I:$I,'Pre-Opening Cost'!$B:$B,$D19),0),0)</f>
        <v>0</v>
      </c>
      <c r="I19" s="29">
        <f>IFERROR(IF(I$2=$A$1,SUMIFS('Pre-Opening Cost'!$I:$I,'Pre-Opening Cost'!$B:$B,$D19),0),0)</f>
        <v>0</v>
      </c>
      <c r="J19" s="29">
        <f>IFERROR(IF(J$2=$A$1,SUMIFS('Pre-Opening Cost'!$I:$I,'Pre-Opening Cost'!$B:$B,$D19),0),0)</f>
        <v>0</v>
      </c>
      <c r="K19" s="358">
        <f>IFERROR(IF(K$2=$A$1,SUMIFS('Pre-Opening Cost'!$I:$I,'Pre-Opening Cost'!$B:$B,$D19),0),0)</f>
        <v>0</v>
      </c>
      <c r="L19" s="29">
        <f>IFERROR(IF(L$2=$A$1,SUMIFS('Pre-Opening Cost'!$I:$I,'Pre-Opening Cost'!$B:$B,$D19),0),0)</f>
        <v>0</v>
      </c>
      <c r="M19" s="29">
        <f>IFERROR(IF(M$2=$A$1,SUMIFS('Pre-Opening Cost'!$I:$I,'Pre-Opening Cost'!$B:$B,$D19),0),0)</f>
        <v>0</v>
      </c>
      <c r="N19" s="29">
        <f>IFERROR(IF(N$2=$A$1,SUMIFS('Pre-Opening Cost'!$I:$I,'Pre-Opening Cost'!$B:$B,$D19),0),0)</f>
        <v>0</v>
      </c>
      <c r="O19" s="29">
        <f>IFERROR(IF(O$2=$A$1,SUMIFS('Pre-Opening Cost'!$I:$I,'Pre-Opening Cost'!$B:$B,$D19),0),0)</f>
        <v>0</v>
      </c>
      <c r="P19" s="29">
        <f>IFERROR(IF(P$2=$A$1,SUMIFS('Pre-Opening Cost'!$I:$I,'Pre-Opening Cost'!$B:$B,$D19),0),0)</f>
        <v>0</v>
      </c>
      <c r="Q19" s="29">
        <f>IFERROR(IF(Q$2=$A$1,SUMIFS('Pre-Opening Cost'!$I:$I,'Pre-Opening Cost'!$B:$B,$D19),0),0)</f>
        <v>0</v>
      </c>
      <c r="R19" s="29">
        <f>IFERROR(IF(R$2=$A$1,SUMIFS('Pre-Opening Cost'!$I:$I,'Pre-Opening Cost'!$B:$B,$D19),0),0)</f>
        <v>0</v>
      </c>
      <c r="S19" s="29">
        <f>IFERROR(IF(S$2=$A$1,SUMIFS('Pre-Opening Cost'!$I:$I,'Pre-Opening Cost'!$B:$B,$D19),0),0)</f>
        <v>0</v>
      </c>
      <c r="T19" s="29">
        <f>IFERROR(IF(T$2=$A$1,SUMIFS('Pre-Opening Cost'!$I:$I,'Pre-Opening Cost'!$B:$B,$D19),0),0)</f>
        <v>0</v>
      </c>
      <c r="U19" s="29">
        <f>IFERROR(IF(U$2=$A$1,SUMIFS('Pre-Opening Cost'!$I:$I,'Pre-Opening Cost'!$B:$B,$D19),0),0)</f>
        <v>0</v>
      </c>
      <c r="V19" s="29">
        <f>IFERROR(IF(V$2=$A$1,SUMIFS('Pre-Opening Cost'!$I:$I,'Pre-Opening Cost'!$B:$B,$D19),0),0)</f>
        <v>0</v>
      </c>
      <c r="W19" s="29">
        <f>IFERROR(IF(W$2=$A$1,SUMIFS('Pre-Opening Cost'!$I:$I,'Pre-Opening Cost'!$B:$B,$D19),0),0)</f>
        <v>0</v>
      </c>
      <c r="X19" s="29">
        <f>IFERROR(IF(X$2=$A$1,SUMIFS('Pre-Opening Cost'!$I:$I,'Pre-Opening Cost'!$B:$B,$D19),0),0)</f>
        <v>0</v>
      </c>
      <c r="Y19" s="29">
        <f>IFERROR(IF(Y$2=$A$1,SUMIFS('Pre-Opening Cost'!$I:$I,'Pre-Opening Cost'!$B:$B,$D19),0),0)</f>
        <v>0</v>
      </c>
      <c r="Z19" s="29">
        <f>IFERROR(IF(Z$2=$A$1,SUMIFS('Pre-Opening Cost'!$I:$I,'Pre-Opening Cost'!$B:$B,$D19),0),0)</f>
        <v>0</v>
      </c>
      <c r="AA19" s="29">
        <f>IFERROR(IF(AA$2=$A$1,SUMIFS('Pre-Opening Cost'!$I:$I,'Pre-Opening Cost'!$B:$B,$D19),0),0)</f>
        <v>0</v>
      </c>
      <c r="AB19" s="29">
        <f>IFERROR(IF(AB$2=$A$1,SUMIFS('Pre-Opening Cost'!$I:$I,'Pre-Opening Cost'!$B:$B,$D19),0),0)</f>
        <v>0</v>
      </c>
      <c r="AC19" s="29">
        <f>IFERROR(IF(AC$2=$A$1,SUMIFS('Pre-Opening Cost'!$I:$I,'Pre-Opening Cost'!$B:$B,$D19),0),0)</f>
        <v>0</v>
      </c>
      <c r="AD19" s="29">
        <f>IFERROR(IF(AD$2=$A$1,SUMIFS('Pre-Opening Cost'!$I:$I,'Pre-Opening Cost'!$B:$B,$D19),0),0)</f>
        <v>0</v>
      </c>
      <c r="AF19" s="216">
        <f t="shared" ref="AF19:AF24" si="22">SUM(F19:AD19)</f>
        <v>0</v>
      </c>
    </row>
    <row r="20" spans="2:32" x14ac:dyDescent="0.25">
      <c r="B20" s="21"/>
      <c r="C20" s="21"/>
      <c r="D20" s="60" t="s">
        <v>144</v>
      </c>
      <c r="E20" s="56"/>
      <c r="F20" s="29">
        <f>IFERROR(IF(F$2=$A$1,SUMIFS('Pre-Opening Cost'!$I:$I,'Pre-Opening Cost'!$B:$B,$D20),0),0)</f>
        <v>0</v>
      </c>
      <c r="G20" s="29">
        <f>IFERROR(IF(G$2=$A$1,SUMIFS('Pre-Opening Cost'!$I:$I,'Pre-Opening Cost'!$B:$B,$D20),0),0)</f>
        <v>0</v>
      </c>
      <c r="H20" s="29">
        <f>IFERROR(IF(H$2=$A$1,SUMIFS('Pre-Opening Cost'!$I:$I,'Pre-Opening Cost'!$B:$B,$D20),0),0)</f>
        <v>0</v>
      </c>
      <c r="I20" s="29">
        <f>IFERROR(IF(I$2=$A$1,SUMIFS('Pre-Opening Cost'!$I:$I,'Pre-Opening Cost'!$B:$B,$D20),0),0)</f>
        <v>0</v>
      </c>
      <c r="J20" s="29">
        <f>IFERROR(IF(J$2=$A$1,SUMIFS('Pre-Opening Cost'!$I:$I,'Pre-Opening Cost'!$B:$B,$D20),0),0)</f>
        <v>0</v>
      </c>
      <c r="K20" s="358">
        <f>IFERROR(IF(K$2=$A$1,SUMIFS('Pre-Opening Cost'!$I:$I,'Pre-Opening Cost'!$B:$B,$D20),0),0)</f>
        <v>0</v>
      </c>
      <c r="L20" s="29">
        <f>IFERROR(IF(L$2=$A$1,SUMIFS('Pre-Opening Cost'!$I:$I,'Pre-Opening Cost'!$B:$B,$D20),0),0)</f>
        <v>0</v>
      </c>
      <c r="M20" s="29">
        <f>IFERROR(IF(M$2=$A$1,SUMIFS('Pre-Opening Cost'!$I:$I,'Pre-Opening Cost'!$B:$B,$D20),0),0)</f>
        <v>0</v>
      </c>
      <c r="N20" s="29">
        <f>IFERROR(IF(N$2=$A$1,SUMIFS('Pre-Opening Cost'!$I:$I,'Pre-Opening Cost'!$B:$B,$D20),0),0)</f>
        <v>0</v>
      </c>
      <c r="O20" s="29">
        <f>IFERROR(IF(O$2=$A$1,SUMIFS('Pre-Opening Cost'!$I:$I,'Pre-Opening Cost'!$B:$B,$D20),0),0)</f>
        <v>0</v>
      </c>
      <c r="P20" s="29">
        <f>IFERROR(IF(P$2=$A$1,SUMIFS('Pre-Opening Cost'!$I:$I,'Pre-Opening Cost'!$B:$B,$D20),0),0)</f>
        <v>0</v>
      </c>
      <c r="Q20" s="29">
        <f>IFERROR(IF(Q$2=$A$1,SUMIFS('Pre-Opening Cost'!$I:$I,'Pre-Opening Cost'!$B:$B,$D20),0),0)</f>
        <v>0</v>
      </c>
      <c r="R20" s="29">
        <f>IFERROR(IF(R$2=$A$1,SUMIFS('Pre-Opening Cost'!$I:$I,'Pre-Opening Cost'!$B:$B,$D20),0),0)</f>
        <v>0</v>
      </c>
      <c r="S20" s="29">
        <f>IFERROR(IF(S$2=$A$1,SUMIFS('Pre-Opening Cost'!$I:$I,'Pre-Opening Cost'!$B:$B,$D20),0),0)</f>
        <v>0</v>
      </c>
      <c r="T20" s="29">
        <f>IFERROR(IF(T$2=$A$1,SUMIFS('Pre-Opening Cost'!$I:$I,'Pre-Opening Cost'!$B:$B,$D20),0),0)</f>
        <v>0</v>
      </c>
      <c r="U20" s="29">
        <f>IFERROR(IF(U$2=$A$1,SUMIFS('Pre-Opening Cost'!$I:$I,'Pre-Opening Cost'!$B:$B,$D20),0),0)</f>
        <v>0</v>
      </c>
      <c r="V20" s="29">
        <f>IFERROR(IF(V$2=$A$1,SUMIFS('Pre-Opening Cost'!$I:$I,'Pre-Opening Cost'!$B:$B,$D20),0),0)</f>
        <v>0</v>
      </c>
      <c r="W20" s="29">
        <f>IFERROR(IF(W$2=$A$1,SUMIFS('Pre-Opening Cost'!$I:$I,'Pre-Opening Cost'!$B:$B,$D20),0),0)</f>
        <v>0</v>
      </c>
      <c r="X20" s="29">
        <f>IFERROR(IF(X$2=$A$1,SUMIFS('Pre-Opening Cost'!$I:$I,'Pre-Opening Cost'!$B:$B,$D20),0),0)</f>
        <v>0</v>
      </c>
      <c r="Y20" s="29">
        <f>IFERROR(IF(Y$2=$A$1,SUMIFS('Pre-Opening Cost'!$I:$I,'Pre-Opening Cost'!$B:$B,$D20),0),0)</f>
        <v>0</v>
      </c>
      <c r="Z20" s="29">
        <f>IFERROR(IF(Z$2=$A$1,SUMIFS('Pre-Opening Cost'!$I:$I,'Pre-Opening Cost'!$B:$B,$D20),0),0)</f>
        <v>0</v>
      </c>
      <c r="AA20" s="29">
        <f>IFERROR(IF(AA$2=$A$1,SUMIFS('Pre-Opening Cost'!$I:$I,'Pre-Opening Cost'!$B:$B,$D20),0),0)</f>
        <v>0</v>
      </c>
      <c r="AB20" s="29">
        <f>IFERROR(IF(AB$2=$A$1,SUMIFS('Pre-Opening Cost'!$I:$I,'Pre-Opening Cost'!$B:$B,$D20),0),0)</f>
        <v>0</v>
      </c>
      <c r="AC20" s="29">
        <f>IFERROR(IF(AC$2=$A$1,SUMIFS('Pre-Opening Cost'!$I:$I,'Pre-Opening Cost'!$B:$B,$D20),0),0)</f>
        <v>0</v>
      </c>
      <c r="AD20" s="29">
        <f>IFERROR(IF(AD$2=$A$1,SUMIFS('Pre-Opening Cost'!$I:$I,'Pre-Opening Cost'!$B:$B,$D20),0),0)</f>
        <v>0</v>
      </c>
      <c r="AF20" s="216">
        <f t="shared" si="22"/>
        <v>0</v>
      </c>
    </row>
    <row r="21" spans="2:32" x14ac:dyDescent="0.25">
      <c r="B21" s="21"/>
      <c r="C21" s="20"/>
      <c r="D21" s="60" t="s">
        <v>47</v>
      </c>
      <c r="E21" s="29">
        <f>C21*65%</f>
        <v>0</v>
      </c>
      <c r="F21" s="29">
        <f>IFERROR(IF(F$2=$A$1,SUMIFS('Pre-Opening Cost'!$I:$I,'Pre-Opening Cost'!$B:$B,$D21),0),0)</f>
        <v>0</v>
      </c>
      <c r="G21" s="29">
        <f>IFERROR(IF(G$2=$A$1,SUMIFS('Pre-Opening Cost'!$I:$I,'Pre-Opening Cost'!$B:$B,$D21),0),0)</f>
        <v>0</v>
      </c>
      <c r="H21" s="29">
        <f>IFERROR(IF(H$2=$A$1,SUMIFS('Pre-Opening Cost'!$I:$I,'Pre-Opening Cost'!$B:$B,$D21),0),0)</f>
        <v>0</v>
      </c>
      <c r="I21" s="29">
        <f>IFERROR(IF(I$2=$A$1,SUMIFS('Pre-Opening Cost'!$I:$I,'Pre-Opening Cost'!$B:$B,$D21),0),0)</f>
        <v>0</v>
      </c>
      <c r="J21" s="29">
        <f>IFERROR(IF(J$2=$A$1,SUMIFS('Pre-Opening Cost'!$I:$I,'Pre-Opening Cost'!$B:$B,$D21),0),0)</f>
        <v>0</v>
      </c>
      <c r="K21" s="359">
        <f>IFERROR(IF(K$2=$A$1,SUMIFS('Pre-Opening Cost'!$I:$I,'Pre-Opening Cost'!$B:$B,$D21),0),0)</f>
        <v>0</v>
      </c>
      <c r="L21" s="29">
        <f>IFERROR(IF(L$2=$A$1,SUMIFS('Pre-Opening Cost'!$I:$I,'Pre-Opening Cost'!$B:$B,$D21),0),0)</f>
        <v>0</v>
      </c>
      <c r="M21" s="29">
        <f>IFERROR(IF(M$2=$A$1,SUMIFS('Pre-Opening Cost'!$I:$I,'Pre-Opening Cost'!$B:$B,$D21),0),0)</f>
        <v>0</v>
      </c>
      <c r="N21" s="29">
        <f>IFERROR(IF(N$2=$A$1,SUMIFS('Pre-Opening Cost'!$I:$I,'Pre-Opening Cost'!$B:$B,$D21),0),0)</f>
        <v>0</v>
      </c>
      <c r="O21" s="29">
        <f>IFERROR(IF(O$2=$A$1,SUMIFS('Pre-Opening Cost'!$I:$I,'Pre-Opening Cost'!$B:$B,$D21),0),0)</f>
        <v>0</v>
      </c>
      <c r="P21" s="29">
        <f>IFERROR(IF(P$2=$A$1,SUMIFS('Pre-Opening Cost'!$I:$I,'Pre-Opening Cost'!$B:$B,$D21),0),0)</f>
        <v>0</v>
      </c>
      <c r="Q21" s="29">
        <f>IFERROR(IF(Q$2=$A$1,SUMIFS('Pre-Opening Cost'!$I:$I,'Pre-Opening Cost'!$B:$B,$D21),0),0)</f>
        <v>0</v>
      </c>
      <c r="R21" s="29">
        <f>IFERROR(IF(R$2=$A$1,SUMIFS('Pre-Opening Cost'!$I:$I,'Pre-Opening Cost'!$B:$B,$D21),0),0)</f>
        <v>0</v>
      </c>
      <c r="S21" s="29">
        <f>IFERROR(IF(S$2=$A$1,SUMIFS('Pre-Opening Cost'!$I:$I,'Pre-Opening Cost'!$B:$B,$D21),0),0)</f>
        <v>0</v>
      </c>
      <c r="T21" s="29">
        <f>IFERROR(IF(T$2=$A$1,SUMIFS('Pre-Opening Cost'!$I:$I,'Pre-Opening Cost'!$B:$B,$D21),0),0)</f>
        <v>0</v>
      </c>
      <c r="U21" s="29">
        <f>IFERROR(IF(U$2=$A$1,SUMIFS('Pre-Opening Cost'!$I:$I,'Pre-Opening Cost'!$B:$B,$D21),0),0)</f>
        <v>0</v>
      </c>
      <c r="V21" s="29">
        <f>IFERROR(IF(V$2=$A$1,SUMIFS('Pre-Opening Cost'!$I:$I,'Pre-Opening Cost'!$B:$B,$D21),0),0)</f>
        <v>0</v>
      </c>
      <c r="W21" s="29">
        <f>IFERROR(IF(W$2=$A$1,SUMIFS('Pre-Opening Cost'!$I:$I,'Pre-Opening Cost'!$B:$B,$D21),0),0)</f>
        <v>0</v>
      </c>
      <c r="X21" s="29">
        <f>IFERROR(IF(X$2=$A$1,SUMIFS('Pre-Opening Cost'!$I:$I,'Pre-Opening Cost'!$B:$B,$D21),0),0)</f>
        <v>0</v>
      </c>
      <c r="Y21" s="29">
        <f>IFERROR(IF(Y$2=$A$1,SUMIFS('Pre-Opening Cost'!$I:$I,'Pre-Opening Cost'!$B:$B,$D21),0),0)</f>
        <v>0</v>
      </c>
      <c r="Z21" s="29">
        <f>IFERROR(IF(Z$2=$A$1,SUMIFS('Pre-Opening Cost'!$I:$I,'Pre-Opening Cost'!$B:$B,$D21),0),0)</f>
        <v>0</v>
      </c>
      <c r="AA21" s="29">
        <f>IFERROR(IF(AA$2=$A$1,SUMIFS('Pre-Opening Cost'!$I:$I,'Pre-Opening Cost'!$B:$B,$D21),0),0)</f>
        <v>0</v>
      </c>
      <c r="AB21" s="29">
        <f>IFERROR(IF(AB$2=$A$1,SUMIFS('Pre-Opening Cost'!$I:$I,'Pre-Opening Cost'!$B:$B,$D21),0),0)</f>
        <v>0</v>
      </c>
      <c r="AC21" s="29">
        <f>IFERROR(IF(AC$2=$A$1,SUMIFS('Pre-Opening Cost'!$I:$I,'Pre-Opening Cost'!$B:$B,$D21),0),0)</f>
        <v>0</v>
      </c>
      <c r="AD21" s="29">
        <f>IFERROR(IF(AD$2=$A$1,SUMIFS('Pre-Opening Cost'!$I:$I,'Pre-Opening Cost'!$B:$B,$D21),0),0)</f>
        <v>0</v>
      </c>
      <c r="AF21" s="216">
        <f t="shared" si="22"/>
        <v>0</v>
      </c>
    </row>
    <row r="22" spans="2:32" x14ac:dyDescent="0.25">
      <c r="B22" s="21"/>
      <c r="C22" s="21"/>
      <c r="D22" s="60" t="s">
        <v>48</v>
      </c>
      <c r="E22" s="29">
        <f>'Trading Input Sheet'!D71</f>
        <v>0</v>
      </c>
      <c r="F22" s="29">
        <f>IFERROR(IF(F$2=$A$1,SUMIFS('Pre-Opening Cost'!$I:$I,'Pre-Opening Cost'!$B:$B,$D22),0),0)</f>
        <v>0</v>
      </c>
      <c r="G22" s="29">
        <f>IFERROR(IF(G$2=$A$1,SUMIFS('Pre-Opening Cost'!$I:$I,'Pre-Opening Cost'!$B:$B,$D22),0),0)</f>
        <v>0</v>
      </c>
      <c r="H22" s="29">
        <f>IFERROR(IF(H$2=$A$1,SUMIFS('Pre-Opening Cost'!$I:$I,'Pre-Opening Cost'!$B:$B,$D22),0),0)</f>
        <v>0</v>
      </c>
      <c r="I22" s="29">
        <f>IFERROR(IF(I$2=$A$1,SUMIFS('Pre-Opening Cost'!$I:$I,'Pre-Opening Cost'!$B:$B,$D22),0),0)</f>
        <v>0</v>
      </c>
      <c r="J22" s="29">
        <f>IFERROR(IF(J$2=$A$1,SUMIFS('Pre-Opening Cost'!$I:$I,'Pre-Opening Cost'!$B:$B,$D22),0),0)</f>
        <v>0</v>
      </c>
      <c r="K22" s="359">
        <f>IFERROR(IF(K$2=$A$1,SUMIFS('Pre-Opening Cost'!$I:$I,'Pre-Opening Cost'!$B:$B,$D22),0),0)</f>
        <v>0</v>
      </c>
      <c r="L22" s="29">
        <f>IFERROR(IF(L$2=$A$1,SUMIFS('Pre-Opening Cost'!$I:$I,'Pre-Opening Cost'!$B:$B,$D22),0),0)</f>
        <v>0</v>
      </c>
      <c r="M22" s="29">
        <f>IFERROR(IF(M$2=$A$1,SUMIFS('Pre-Opening Cost'!$I:$I,'Pre-Opening Cost'!$B:$B,$D22),0),0)</f>
        <v>0</v>
      </c>
      <c r="N22" s="29">
        <f>IFERROR(IF(N$2=$A$1,SUMIFS('Pre-Opening Cost'!$I:$I,'Pre-Opening Cost'!$B:$B,$D22),0),0)</f>
        <v>0</v>
      </c>
      <c r="O22" s="29">
        <f>IFERROR(IF(O$2=$A$1,SUMIFS('Pre-Opening Cost'!$I:$I,'Pre-Opening Cost'!$B:$B,$D22),0),0)</f>
        <v>0</v>
      </c>
      <c r="P22" s="29">
        <f>IFERROR(IF(P$2=$A$1,SUMIFS('Pre-Opening Cost'!$I:$I,'Pre-Opening Cost'!$B:$B,$D22),0),0)</f>
        <v>0</v>
      </c>
      <c r="Q22" s="29">
        <f>IFERROR(IF(Q$2=$A$1,SUMIFS('Pre-Opening Cost'!$I:$I,'Pre-Opening Cost'!$B:$B,$D22),0),0)</f>
        <v>0</v>
      </c>
      <c r="R22" s="29">
        <f>IFERROR(IF(R$2=$A$1,SUMIFS('Pre-Opening Cost'!$I:$I,'Pre-Opening Cost'!$B:$B,$D22),0),0)</f>
        <v>0</v>
      </c>
      <c r="S22" s="29">
        <f>IFERROR(IF(S$2=$A$1,SUMIFS('Pre-Opening Cost'!$I:$I,'Pre-Opening Cost'!$B:$B,$D22),0),0)</f>
        <v>0</v>
      </c>
      <c r="T22" s="29">
        <f>IFERROR(IF(T$2=$A$1,SUMIFS('Pre-Opening Cost'!$I:$I,'Pre-Opening Cost'!$B:$B,$D22),0),0)</f>
        <v>0</v>
      </c>
      <c r="U22" s="29">
        <f>IFERROR(IF(U$2=$A$1,SUMIFS('Pre-Opening Cost'!$I:$I,'Pre-Opening Cost'!$B:$B,$D22),0),0)</f>
        <v>0</v>
      </c>
      <c r="V22" s="29">
        <f>IFERROR(IF(V$2=$A$1,SUMIFS('Pre-Opening Cost'!$I:$I,'Pre-Opening Cost'!$B:$B,$D22),0),0)</f>
        <v>0</v>
      </c>
      <c r="W22" s="29">
        <f>IFERROR(IF(W$2=$A$1,SUMIFS('Pre-Opening Cost'!$I:$I,'Pre-Opening Cost'!$B:$B,$D22),0),0)</f>
        <v>0</v>
      </c>
      <c r="X22" s="29">
        <f>IFERROR(IF(X$2=$A$1,SUMIFS('Pre-Opening Cost'!$I:$I,'Pre-Opening Cost'!$B:$B,$D22),0),0)</f>
        <v>0</v>
      </c>
      <c r="Y22" s="29">
        <f>IFERROR(IF(Y$2=$A$1,SUMIFS('Pre-Opening Cost'!$I:$I,'Pre-Opening Cost'!$B:$B,$D22),0),0)</f>
        <v>0</v>
      </c>
      <c r="Z22" s="29">
        <f>IFERROR(IF(Z$2=$A$1,SUMIFS('Pre-Opening Cost'!$I:$I,'Pre-Opening Cost'!$B:$B,$D22),0),0)</f>
        <v>0</v>
      </c>
      <c r="AA22" s="29">
        <f>IFERROR(IF(AA$2=$A$1,SUMIFS('Pre-Opening Cost'!$I:$I,'Pre-Opening Cost'!$B:$B,$D22),0),0)</f>
        <v>0</v>
      </c>
      <c r="AB22" s="29">
        <f>IFERROR(IF(AB$2=$A$1,SUMIFS('Pre-Opening Cost'!$I:$I,'Pre-Opening Cost'!$B:$B,$D22),0),0)</f>
        <v>0</v>
      </c>
      <c r="AC22" s="29">
        <f>IFERROR(IF(AC$2=$A$1,SUMIFS('Pre-Opening Cost'!$I:$I,'Pre-Opening Cost'!$B:$B,$D22),0),0)</f>
        <v>0</v>
      </c>
      <c r="AD22" s="29">
        <f>IFERROR(IF(AD$2=$A$1,SUMIFS('Pre-Opening Cost'!$I:$I,'Pre-Opening Cost'!$B:$B,$D22),0),0)</f>
        <v>0</v>
      </c>
      <c r="AF22" s="216">
        <f t="shared" si="22"/>
        <v>0</v>
      </c>
    </row>
    <row r="23" spans="2:32" x14ac:dyDescent="0.25">
      <c r="B23" s="21"/>
      <c r="C23" s="21"/>
      <c r="D23" s="60" t="s">
        <v>9</v>
      </c>
      <c r="E23" s="56"/>
      <c r="F23" s="29">
        <f>IFERROR(IF(F$2=$A$1,SUMIFS('Pre-Opening Cost'!$I:$I,'Pre-Opening Cost'!$B:$B,$D23),0),0)</f>
        <v>0</v>
      </c>
      <c r="G23" s="29">
        <f>IFERROR(IF(G$2=$A$1,SUMIFS('Pre-Opening Cost'!$I:$I,'Pre-Opening Cost'!$B:$B,$D23),0),0)</f>
        <v>0</v>
      </c>
      <c r="H23" s="29">
        <f>IFERROR(IF(H$2=$A$1,SUMIFS('Pre-Opening Cost'!$I:$I,'Pre-Opening Cost'!$B:$B,$D23),0),0)</f>
        <v>0</v>
      </c>
      <c r="I23" s="29">
        <f>IFERROR(IF(I$2=$A$1,SUMIFS('Pre-Opening Cost'!$I:$I,'Pre-Opening Cost'!$B:$B,$D23),0),0)</f>
        <v>0</v>
      </c>
      <c r="J23" s="29">
        <f>IFERROR(IF(J$2=$A$1,SUMIFS('Pre-Opening Cost'!$I:$I,'Pre-Opening Cost'!$B:$B,$D23),0),0)</f>
        <v>0</v>
      </c>
      <c r="K23" s="358">
        <f>IFERROR(IF(K$2=$A$1,SUMIFS('Pre-Opening Cost'!$I:$I,'Pre-Opening Cost'!$B:$B,$D23),0),0)</f>
        <v>0</v>
      </c>
      <c r="L23" s="29">
        <f>IFERROR(IF(L$2=$A$1,SUMIFS('Pre-Opening Cost'!$I:$I,'Pre-Opening Cost'!$B:$B,$D23),0),0)</f>
        <v>0</v>
      </c>
      <c r="M23" s="29">
        <f>IFERROR(IF(M$2=$A$1,SUMIFS('Pre-Opening Cost'!$I:$I,'Pre-Opening Cost'!$B:$B,$D23),0),0)</f>
        <v>0</v>
      </c>
      <c r="N23" s="29">
        <f>IFERROR(IF(N$2=$A$1,SUMIFS('Pre-Opening Cost'!$I:$I,'Pre-Opening Cost'!$B:$B,$D23),0),0)</f>
        <v>0</v>
      </c>
      <c r="O23" s="29">
        <f>IFERROR(IF(O$2=$A$1,SUMIFS('Pre-Opening Cost'!$I:$I,'Pre-Opening Cost'!$B:$B,$D23),0),0)</f>
        <v>0</v>
      </c>
      <c r="P23" s="29">
        <f>IFERROR(IF(P$2=$A$1,SUMIFS('Pre-Opening Cost'!$I:$I,'Pre-Opening Cost'!$B:$B,$D23),0),0)</f>
        <v>0</v>
      </c>
      <c r="Q23" s="29">
        <f>IFERROR(IF(Q$2=$A$1,SUMIFS('Pre-Opening Cost'!$I:$I,'Pre-Opening Cost'!$B:$B,$D23),0),0)</f>
        <v>0</v>
      </c>
      <c r="R23" s="29">
        <f>IFERROR(IF(R$2=$A$1,SUMIFS('Pre-Opening Cost'!$I:$I,'Pre-Opening Cost'!$B:$B,$D23),0),0)</f>
        <v>0</v>
      </c>
      <c r="S23" s="29">
        <f>IFERROR(IF(S$2=$A$1,SUMIFS('Pre-Opening Cost'!$I:$I,'Pre-Opening Cost'!$B:$B,$D23),0),0)</f>
        <v>0</v>
      </c>
      <c r="T23" s="29">
        <f>IFERROR(IF(T$2=$A$1,SUMIFS('Pre-Opening Cost'!$I:$I,'Pre-Opening Cost'!$B:$B,$D23),0),0)</f>
        <v>0</v>
      </c>
      <c r="U23" s="29">
        <f>IFERROR(IF(U$2=$A$1,SUMIFS('Pre-Opening Cost'!$I:$I,'Pre-Opening Cost'!$B:$B,$D23),0),0)</f>
        <v>0</v>
      </c>
      <c r="V23" s="29">
        <f>IFERROR(IF(V$2=$A$1,SUMIFS('Pre-Opening Cost'!$I:$I,'Pre-Opening Cost'!$B:$B,$D23),0),0)</f>
        <v>0</v>
      </c>
      <c r="W23" s="29">
        <f>IFERROR(IF(W$2=$A$1,SUMIFS('Pre-Opening Cost'!$I:$I,'Pre-Opening Cost'!$B:$B,$D23),0),0)</f>
        <v>0</v>
      </c>
      <c r="X23" s="29">
        <f>IFERROR(IF(X$2=$A$1,SUMIFS('Pre-Opening Cost'!$I:$I,'Pre-Opening Cost'!$B:$B,$D23),0),0)</f>
        <v>0</v>
      </c>
      <c r="Y23" s="29">
        <f>IFERROR(IF(Y$2=$A$1,SUMIFS('Pre-Opening Cost'!$I:$I,'Pre-Opening Cost'!$B:$B,$D23),0),0)</f>
        <v>0</v>
      </c>
      <c r="Z23" s="29">
        <f>IFERROR(IF(Z$2=$A$1,SUMIFS('Pre-Opening Cost'!$I:$I,'Pre-Opening Cost'!$B:$B,$D23),0),0)</f>
        <v>0</v>
      </c>
      <c r="AA23" s="29">
        <f>IFERROR(IF(AA$2=$A$1,SUMIFS('Pre-Opening Cost'!$I:$I,'Pre-Opening Cost'!$B:$B,$D23),0),0)</f>
        <v>0</v>
      </c>
      <c r="AB23" s="29">
        <f>IFERROR(IF(AB$2=$A$1,SUMIFS('Pre-Opening Cost'!$I:$I,'Pre-Opening Cost'!$B:$B,$D23),0),0)</f>
        <v>0</v>
      </c>
      <c r="AC23" s="29">
        <f>IFERROR(IF(AC$2=$A$1,SUMIFS('Pre-Opening Cost'!$I:$I,'Pre-Opening Cost'!$B:$B,$D23),0),0)</f>
        <v>0</v>
      </c>
      <c r="AD23" s="29">
        <f>IFERROR(IF(AD$2=$A$1,SUMIFS('Pre-Opening Cost'!$I:$I,'Pre-Opening Cost'!$B:$B,$D23),0),0)</f>
        <v>0</v>
      </c>
      <c r="AF23" s="216">
        <f t="shared" si="22"/>
        <v>0</v>
      </c>
    </row>
    <row r="24" spans="2:32" x14ac:dyDescent="0.25">
      <c r="B24" s="21"/>
      <c r="C24" s="21"/>
      <c r="D24" s="60" t="s">
        <v>10</v>
      </c>
      <c r="E24" s="56"/>
      <c r="F24" s="29">
        <f>IFERROR(IF(F$2=$A$1,SUMIFS('Pre-Opening Cost'!$I:$I,'Pre-Opening Cost'!$B:$B,$D24),0),0)</f>
        <v>0</v>
      </c>
      <c r="G24" s="29">
        <f>IFERROR(IF(G$2=$A$1,SUMIFS('Pre-Opening Cost'!$I:$I,'Pre-Opening Cost'!$B:$B,$D24),0),0)</f>
        <v>0</v>
      </c>
      <c r="H24" s="29">
        <f>IFERROR(IF(H$2=$A$1,SUMIFS('Pre-Opening Cost'!$I:$I,'Pre-Opening Cost'!$B:$B,$D24),0),0)</f>
        <v>0</v>
      </c>
      <c r="I24" s="29">
        <f>IFERROR(IF(I$2=$A$1,SUMIFS('Pre-Opening Cost'!$I:$I,'Pre-Opening Cost'!$B:$B,$D24),0),0)</f>
        <v>0</v>
      </c>
      <c r="J24" s="29">
        <f>IFERROR(IF(J$2=$A$1,SUMIFS('Pre-Opening Cost'!$I:$I,'Pre-Opening Cost'!$B:$B,$D24),0),0)</f>
        <v>0</v>
      </c>
      <c r="K24" s="358">
        <f>IFERROR(IF(K$2=$A$1,SUMIFS('Pre-Opening Cost'!$I:$I,'Pre-Opening Cost'!$B:$B,$D24),0),0)</f>
        <v>0</v>
      </c>
      <c r="L24" s="29">
        <f>IFERROR(IF(L$2=$A$1,SUMIFS('Pre-Opening Cost'!$I:$I,'Pre-Opening Cost'!$B:$B,$D24),0),0)</f>
        <v>0</v>
      </c>
      <c r="M24" s="29">
        <f>IFERROR(IF(M$2=$A$1,SUMIFS('Pre-Opening Cost'!$I:$I,'Pre-Opening Cost'!$B:$B,$D24),0),0)</f>
        <v>0</v>
      </c>
      <c r="N24" s="29">
        <f>IFERROR(IF(N$2=$A$1,SUMIFS('Pre-Opening Cost'!$I:$I,'Pre-Opening Cost'!$B:$B,$D24),0),0)</f>
        <v>0</v>
      </c>
      <c r="O24" s="29">
        <f>IFERROR(IF(O$2=$A$1,SUMIFS('Pre-Opening Cost'!$I:$I,'Pre-Opening Cost'!$B:$B,$D24),0),0)</f>
        <v>0</v>
      </c>
      <c r="P24" s="29">
        <f>IFERROR(IF(P$2=$A$1,SUMIFS('Pre-Opening Cost'!$I:$I,'Pre-Opening Cost'!$B:$B,$D24),0),0)</f>
        <v>0</v>
      </c>
      <c r="Q24" s="29">
        <f>IFERROR(IF(Q$2=$A$1,SUMIFS('Pre-Opening Cost'!$I:$I,'Pre-Opening Cost'!$B:$B,$D24),0),0)</f>
        <v>0</v>
      </c>
      <c r="R24" s="29">
        <f>IFERROR(IF(R$2=$A$1,SUMIFS('Pre-Opening Cost'!$I:$I,'Pre-Opening Cost'!$B:$B,$D24),0),0)</f>
        <v>0</v>
      </c>
      <c r="S24" s="29">
        <f>IFERROR(IF(S$2=$A$1,SUMIFS('Pre-Opening Cost'!$I:$I,'Pre-Opening Cost'!$B:$B,$D24),0),0)</f>
        <v>0</v>
      </c>
      <c r="T24" s="29">
        <f>IFERROR(IF(T$2=$A$1,SUMIFS('Pre-Opening Cost'!$I:$I,'Pre-Opening Cost'!$B:$B,$D24),0),0)</f>
        <v>0</v>
      </c>
      <c r="U24" s="29">
        <f>IFERROR(IF(U$2=$A$1,SUMIFS('Pre-Opening Cost'!$I:$I,'Pre-Opening Cost'!$B:$B,$D24),0),0)</f>
        <v>0</v>
      </c>
      <c r="V24" s="29">
        <f>IFERROR(IF(V$2=$A$1,SUMIFS('Pre-Opening Cost'!$I:$I,'Pre-Opening Cost'!$B:$B,$D24),0),0)</f>
        <v>0</v>
      </c>
      <c r="W24" s="29">
        <f>IFERROR(IF(W$2=$A$1,SUMIFS('Pre-Opening Cost'!$I:$I,'Pre-Opening Cost'!$B:$B,$D24),0),0)</f>
        <v>0</v>
      </c>
      <c r="X24" s="29">
        <f>IFERROR(IF(X$2=$A$1,SUMIFS('Pre-Opening Cost'!$I:$I,'Pre-Opening Cost'!$B:$B,$D24),0),0)</f>
        <v>0</v>
      </c>
      <c r="Y24" s="29">
        <f>IFERROR(IF(Y$2=$A$1,SUMIFS('Pre-Opening Cost'!$I:$I,'Pre-Opening Cost'!$B:$B,$D24),0),0)</f>
        <v>0</v>
      </c>
      <c r="Z24" s="29">
        <f>IFERROR(IF(Z$2=$A$1,SUMIFS('Pre-Opening Cost'!$I:$I,'Pre-Opening Cost'!$B:$B,$D24),0),0)</f>
        <v>0</v>
      </c>
      <c r="AA24" s="29">
        <f>IFERROR(IF(AA$2=$A$1,SUMIFS('Pre-Opening Cost'!$I:$I,'Pre-Opening Cost'!$B:$B,$D24),0),0)</f>
        <v>0</v>
      </c>
      <c r="AB24" s="29">
        <f>IFERROR(IF(AB$2=$A$1,SUMIFS('Pre-Opening Cost'!$I:$I,'Pre-Opening Cost'!$B:$B,$D24),0),0)</f>
        <v>0</v>
      </c>
      <c r="AC24" s="29">
        <f>IFERROR(IF(AC$2=$A$1,SUMIFS('Pre-Opening Cost'!$I:$I,'Pre-Opening Cost'!$B:$B,$D24),0),0)</f>
        <v>0</v>
      </c>
      <c r="AD24" s="29">
        <f>IFERROR(IF(AD$2=$A$1,SUMIFS('Pre-Opening Cost'!$I:$I,'Pre-Opening Cost'!$B:$B,$D24),0),0)</f>
        <v>0</v>
      </c>
      <c r="AF24" s="216">
        <f t="shared" si="22"/>
        <v>0</v>
      </c>
    </row>
    <row r="25" spans="2:32" x14ac:dyDescent="0.25">
      <c r="C25" s="42"/>
      <c r="D25" s="62" t="s">
        <v>94</v>
      </c>
      <c r="E25" s="63">
        <f>SUM(E26:E29)</f>
        <v>0</v>
      </c>
      <c r="F25" s="39">
        <f t="shared" ref="F25" si="23">SUM(F26:F29)</f>
        <v>0</v>
      </c>
      <c r="G25" s="39">
        <f t="shared" ref="G25" si="24">SUM(G26:G29)</f>
        <v>0</v>
      </c>
      <c r="H25" s="39">
        <f t="shared" ref="H25" si="25">SUM(H26:H29)</f>
        <v>0</v>
      </c>
      <c r="I25" s="39">
        <f t="shared" ref="I25" si="26">SUM(I26:I29)</f>
        <v>0</v>
      </c>
      <c r="J25" s="39">
        <f t="shared" ref="J25" si="27">SUM(J26:J29)</f>
        <v>0</v>
      </c>
      <c r="K25" s="357">
        <f t="shared" ref="K25:R25" si="28">SUM(K26:K29)</f>
        <v>0</v>
      </c>
      <c r="L25" s="39">
        <f t="shared" si="28"/>
        <v>0</v>
      </c>
      <c r="M25" s="39">
        <f t="shared" si="28"/>
        <v>0</v>
      </c>
      <c r="N25" s="39">
        <f t="shared" si="28"/>
        <v>0</v>
      </c>
      <c r="O25" s="39">
        <f t="shared" si="28"/>
        <v>0</v>
      </c>
      <c r="P25" s="39">
        <f t="shared" si="28"/>
        <v>0</v>
      </c>
      <c r="Q25" s="39">
        <f t="shared" si="28"/>
        <v>0</v>
      </c>
      <c r="R25" s="39">
        <f t="shared" si="28"/>
        <v>0</v>
      </c>
      <c r="S25" s="39">
        <f t="shared" ref="S25:AB25" si="29">SUM(S26:S29)</f>
        <v>0</v>
      </c>
      <c r="T25" s="39">
        <f t="shared" si="29"/>
        <v>0</v>
      </c>
      <c r="U25" s="39">
        <f t="shared" si="29"/>
        <v>0</v>
      </c>
      <c r="V25" s="39">
        <f t="shared" si="29"/>
        <v>0</v>
      </c>
      <c r="W25" s="39">
        <f t="shared" si="29"/>
        <v>0</v>
      </c>
      <c r="X25" s="39">
        <f t="shared" si="29"/>
        <v>0</v>
      </c>
      <c r="Y25" s="39">
        <f t="shared" si="29"/>
        <v>0</v>
      </c>
      <c r="Z25" s="39">
        <f t="shared" si="29"/>
        <v>0</v>
      </c>
      <c r="AA25" s="39">
        <f t="shared" si="29"/>
        <v>0</v>
      </c>
      <c r="AB25" s="39">
        <f t="shared" si="29"/>
        <v>0</v>
      </c>
      <c r="AC25" s="39">
        <f t="shared" ref="AC25:AD25" si="30">SUM(AC26:AC29)</f>
        <v>0</v>
      </c>
      <c r="AD25" s="39">
        <f t="shared" si="30"/>
        <v>0</v>
      </c>
      <c r="AF25" s="215">
        <f t="shared" ref="AF25" si="31">SUM(AF26:AF29)</f>
        <v>0</v>
      </c>
    </row>
    <row r="26" spans="2:32" x14ac:dyDescent="0.25">
      <c r="B26" s="21"/>
      <c r="C26" s="21"/>
      <c r="D26" s="60" t="s">
        <v>82</v>
      </c>
      <c r="E26" s="113"/>
      <c r="F26" s="29">
        <f>IFERROR(IF(F$2=$A$1,SUMIFS('Pre-Opening Cost'!$I:$I,'Pre-Opening Cost'!$B:$B,$D26),0),0)</f>
        <v>0</v>
      </c>
      <c r="G26" s="29">
        <f>IFERROR(IF(G$2=$A$1,SUMIFS('Pre-Opening Cost'!$I:$I,'Pre-Opening Cost'!$B:$B,$D26),0),0)</f>
        <v>0</v>
      </c>
      <c r="H26" s="29">
        <f>IFERROR(IF(H$2=$A$1,SUMIFS('Pre-Opening Cost'!$I:$I,'Pre-Opening Cost'!$B:$B,$D26),0),0)</f>
        <v>0</v>
      </c>
      <c r="I26" s="29">
        <f>IFERROR(IF(I$2=$A$1,SUMIFS('Pre-Opening Cost'!$I:$I,'Pre-Opening Cost'!$B:$B,$D26),0),0)</f>
        <v>0</v>
      </c>
      <c r="J26" s="29">
        <f>IFERROR(IF(J$2=$A$1,SUMIFS('Pre-Opening Cost'!$I:$I,'Pre-Opening Cost'!$B:$B,$D26),0),0)</f>
        <v>0</v>
      </c>
      <c r="K26" s="358">
        <f>IFERROR(IF(K$2=$A$1,SUMIFS('Pre-Opening Cost'!$I:$I,'Pre-Opening Cost'!$B:$B,$D26),0),0)</f>
        <v>0</v>
      </c>
      <c r="L26" s="29">
        <f>IFERROR(IF(L$2=$A$1,SUMIFS('Pre-Opening Cost'!$I:$I,'Pre-Opening Cost'!$B:$B,$D26),0),0)</f>
        <v>0</v>
      </c>
      <c r="M26" s="29">
        <f>IFERROR(IF(M$2=$A$1,SUMIFS('Pre-Opening Cost'!$I:$I,'Pre-Opening Cost'!$B:$B,$D26),0),0)</f>
        <v>0</v>
      </c>
      <c r="N26" s="29">
        <f>IFERROR(IF(N$2=$A$1,SUMIFS('Pre-Opening Cost'!$I:$I,'Pre-Opening Cost'!$B:$B,$D26),0),0)</f>
        <v>0</v>
      </c>
      <c r="O26" s="29">
        <f>IFERROR(IF(O$2=$A$1,SUMIFS('Pre-Opening Cost'!$I:$I,'Pre-Opening Cost'!$B:$B,$D26),0),0)</f>
        <v>0</v>
      </c>
      <c r="P26" s="29">
        <f>IFERROR(IF(P$2=$A$1,SUMIFS('Pre-Opening Cost'!$I:$I,'Pre-Opening Cost'!$B:$B,$D26),0),0)</f>
        <v>0</v>
      </c>
      <c r="Q26" s="29">
        <f>IFERROR(IF(Q$2=$A$1,SUMIFS('Pre-Opening Cost'!$I:$I,'Pre-Opening Cost'!$B:$B,$D26),0),0)</f>
        <v>0</v>
      </c>
      <c r="R26" s="29">
        <f>IFERROR(IF(R$2=$A$1,SUMIFS('Pre-Opening Cost'!$I:$I,'Pre-Opening Cost'!$B:$B,$D26),0),0)</f>
        <v>0</v>
      </c>
      <c r="S26" s="29">
        <f>IFERROR(IF(S$2=$A$1,SUMIFS('Pre-Opening Cost'!$I:$I,'Pre-Opening Cost'!$B:$B,$D26),0),0)</f>
        <v>0</v>
      </c>
      <c r="T26" s="29">
        <f>IFERROR(IF(T$2=$A$1,SUMIFS('Pre-Opening Cost'!$I:$I,'Pre-Opening Cost'!$B:$B,$D26),0),0)</f>
        <v>0</v>
      </c>
      <c r="U26" s="29">
        <f>IFERROR(IF(U$2=$A$1,SUMIFS('Pre-Opening Cost'!$I:$I,'Pre-Opening Cost'!$B:$B,$D26),0),0)</f>
        <v>0</v>
      </c>
      <c r="V26" s="29">
        <f>IFERROR(IF(V$2=$A$1,SUMIFS('Pre-Opening Cost'!$I:$I,'Pre-Opening Cost'!$B:$B,$D26),0),0)</f>
        <v>0</v>
      </c>
      <c r="W26" s="29">
        <f>IFERROR(IF(W$2=$A$1,SUMIFS('Pre-Opening Cost'!$I:$I,'Pre-Opening Cost'!$B:$B,$D26),0),0)</f>
        <v>0</v>
      </c>
      <c r="X26" s="29">
        <f>IFERROR(IF(X$2=$A$1,SUMIFS('Pre-Opening Cost'!$I:$I,'Pre-Opening Cost'!$B:$B,$D26),0),0)</f>
        <v>0</v>
      </c>
      <c r="Y26" s="29">
        <f>IFERROR(IF(Y$2=$A$1,SUMIFS('Pre-Opening Cost'!$I:$I,'Pre-Opening Cost'!$B:$B,$D26),0),0)</f>
        <v>0</v>
      </c>
      <c r="Z26" s="29">
        <f>IFERROR(IF(Z$2=$A$1,SUMIFS('Pre-Opening Cost'!$I:$I,'Pre-Opening Cost'!$B:$B,$D26),0),0)</f>
        <v>0</v>
      </c>
      <c r="AA26" s="29">
        <f>IFERROR(IF(AA$2=$A$1,SUMIFS('Pre-Opening Cost'!$I:$I,'Pre-Opening Cost'!$B:$B,$D26),0),0)</f>
        <v>0</v>
      </c>
      <c r="AB26" s="29">
        <f>IFERROR(IF(AB$2=$A$1,SUMIFS('Pre-Opening Cost'!$I:$I,'Pre-Opening Cost'!$B:$B,$D26),0),0)</f>
        <v>0</v>
      </c>
      <c r="AC26" s="29">
        <f>IFERROR(IF(AC$2=$A$1,SUMIFS('Pre-Opening Cost'!$I:$I,'Pre-Opening Cost'!$B:$B,$D26),0),0)</f>
        <v>0</v>
      </c>
      <c r="AD26" s="29">
        <f>IFERROR(IF(AD$2=$A$1,SUMIFS('Pre-Opening Cost'!$I:$I,'Pre-Opening Cost'!$B:$B,$D26),0),0)</f>
        <v>0</v>
      </c>
      <c r="AF26" s="216">
        <f t="shared" ref="AF26:AF29" si="32">SUM(F26:AD26)</f>
        <v>0</v>
      </c>
    </row>
    <row r="27" spans="2:32" x14ac:dyDescent="0.25">
      <c r="B27" s="21"/>
      <c r="C27" s="21"/>
      <c r="D27" s="60" t="s">
        <v>83</v>
      </c>
      <c r="E27" s="113"/>
      <c r="F27" s="29">
        <f>IFERROR(IF(F$2=$A$1,SUMIFS('Pre-Opening Cost'!$I:$I,'Pre-Opening Cost'!$B:$B,$D27),0),0)</f>
        <v>0</v>
      </c>
      <c r="G27" s="29">
        <f>IFERROR(IF(G$2=$A$1,SUMIFS('Pre-Opening Cost'!$I:$I,'Pre-Opening Cost'!$B:$B,$D27),0),0)</f>
        <v>0</v>
      </c>
      <c r="H27" s="29">
        <f>IFERROR(IF(H$2=$A$1,SUMIFS('Pre-Opening Cost'!$I:$I,'Pre-Opening Cost'!$B:$B,$D27),0),0)</f>
        <v>0</v>
      </c>
      <c r="I27" s="29">
        <f>IFERROR(IF(I$2=$A$1,SUMIFS('Pre-Opening Cost'!$I:$I,'Pre-Opening Cost'!$B:$B,$D27),0),0)</f>
        <v>0</v>
      </c>
      <c r="J27" s="29">
        <f>IFERROR(IF(J$2=$A$1,SUMIFS('Pre-Opening Cost'!$I:$I,'Pre-Opening Cost'!$B:$B,$D27),0),0)</f>
        <v>0</v>
      </c>
      <c r="K27" s="359">
        <f>IFERROR(IF(K$2=$A$1,SUMIFS('Pre-Opening Cost'!$I:$I,'Pre-Opening Cost'!$B:$B,$D27),0),0)</f>
        <v>0</v>
      </c>
      <c r="L27" s="29">
        <f>IFERROR(IF(L$2=$A$1,SUMIFS('Pre-Opening Cost'!$I:$I,'Pre-Opening Cost'!$B:$B,$D27),0),0)</f>
        <v>0</v>
      </c>
      <c r="M27" s="29">
        <f>IFERROR(IF(M$2=$A$1,SUMIFS('Pre-Opening Cost'!$I:$I,'Pre-Opening Cost'!$B:$B,$D27),0),0)</f>
        <v>0</v>
      </c>
      <c r="N27" s="29">
        <f>IFERROR(IF(N$2=$A$1,SUMIFS('Pre-Opening Cost'!$I:$I,'Pre-Opening Cost'!$B:$B,$D27),0),0)</f>
        <v>0</v>
      </c>
      <c r="O27" s="29">
        <f>IFERROR(IF(O$2=$A$1,SUMIFS('Pre-Opening Cost'!$I:$I,'Pre-Opening Cost'!$B:$B,$D27),0),0)</f>
        <v>0</v>
      </c>
      <c r="P27" s="29">
        <f>IFERROR(IF(P$2=$A$1,SUMIFS('Pre-Opening Cost'!$I:$I,'Pre-Opening Cost'!$B:$B,$D27),0),0)</f>
        <v>0</v>
      </c>
      <c r="Q27" s="29">
        <f>IFERROR(IF(Q$2=$A$1,SUMIFS('Pre-Opening Cost'!$I:$I,'Pre-Opening Cost'!$B:$B,$D27),0),0)</f>
        <v>0</v>
      </c>
      <c r="R27" s="29">
        <f>IFERROR(IF(R$2=$A$1,SUMIFS('Pre-Opening Cost'!$I:$I,'Pre-Opening Cost'!$B:$B,$D27),0),0)</f>
        <v>0</v>
      </c>
      <c r="S27" s="29">
        <f>IFERROR(IF(S$2=$A$1,SUMIFS('Pre-Opening Cost'!$I:$I,'Pre-Opening Cost'!$B:$B,$D27),0),0)</f>
        <v>0</v>
      </c>
      <c r="T27" s="29">
        <f>IFERROR(IF(T$2=$A$1,SUMIFS('Pre-Opening Cost'!$I:$I,'Pre-Opening Cost'!$B:$B,$D27),0),0)</f>
        <v>0</v>
      </c>
      <c r="U27" s="29">
        <f>IFERROR(IF(U$2=$A$1,SUMIFS('Pre-Opening Cost'!$I:$I,'Pre-Opening Cost'!$B:$B,$D27),0),0)</f>
        <v>0</v>
      </c>
      <c r="V27" s="29">
        <f>IFERROR(IF(V$2=$A$1,SUMIFS('Pre-Opening Cost'!$I:$I,'Pre-Opening Cost'!$B:$B,$D27),0),0)</f>
        <v>0</v>
      </c>
      <c r="W27" s="29">
        <f>IFERROR(IF(W$2=$A$1,SUMIFS('Pre-Opening Cost'!$I:$I,'Pre-Opening Cost'!$B:$B,$D27),0),0)</f>
        <v>0</v>
      </c>
      <c r="X27" s="29">
        <f>IFERROR(IF(X$2=$A$1,SUMIFS('Pre-Opening Cost'!$I:$I,'Pre-Opening Cost'!$B:$B,$D27),0),0)</f>
        <v>0</v>
      </c>
      <c r="Y27" s="29">
        <f>IFERROR(IF(Y$2=$A$1,SUMIFS('Pre-Opening Cost'!$I:$I,'Pre-Opening Cost'!$B:$B,$D27),0),0)</f>
        <v>0</v>
      </c>
      <c r="Z27" s="29">
        <f>IFERROR(IF(Z$2=$A$1,SUMIFS('Pre-Opening Cost'!$I:$I,'Pre-Opening Cost'!$B:$B,$D27),0),0)</f>
        <v>0</v>
      </c>
      <c r="AA27" s="29">
        <f>IFERROR(IF(AA$2=$A$1,SUMIFS('Pre-Opening Cost'!$I:$I,'Pre-Opening Cost'!$B:$B,$D27),0),0)</f>
        <v>0</v>
      </c>
      <c r="AB27" s="29">
        <f>IFERROR(IF(AB$2=$A$1,SUMIFS('Pre-Opening Cost'!$I:$I,'Pre-Opening Cost'!$B:$B,$D27),0),0)</f>
        <v>0</v>
      </c>
      <c r="AC27" s="29">
        <f>IFERROR(IF(AC$2=$A$1,SUMIFS('Pre-Opening Cost'!$I:$I,'Pre-Opening Cost'!$B:$B,$D27),0),0)</f>
        <v>0</v>
      </c>
      <c r="AD27" s="29">
        <f>IFERROR(IF(AD$2=$A$1,SUMIFS('Pre-Opening Cost'!$I:$I,'Pre-Opening Cost'!$B:$B,$D27),0),0)</f>
        <v>0</v>
      </c>
      <c r="AF27" s="216">
        <f t="shared" si="32"/>
        <v>0</v>
      </c>
    </row>
    <row r="28" spans="2:32" x14ac:dyDescent="0.25">
      <c r="B28" s="21"/>
      <c r="C28" s="21"/>
      <c r="D28" s="60" t="s">
        <v>84</v>
      </c>
      <c r="E28" s="113"/>
      <c r="F28" s="29">
        <f>IFERROR(IF(F$2=$A$1,SUMIFS('Pre-Opening Cost'!$I:$I,'Pre-Opening Cost'!$B:$B,$D28),0),0)</f>
        <v>0</v>
      </c>
      <c r="G28" s="29">
        <f>IFERROR(IF(G$2=$A$1,SUMIFS('Pre-Opening Cost'!$I:$I,'Pre-Opening Cost'!$B:$B,$D28),0),0)</f>
        <v>0</v>
      </c>
      <c r="H28" s="29">
        <f>IFERROR(IF(H$2=$A$1,SUMIFS('Pre-Opening Cost'!$I:$I,'Pre-Opening Cost'!$B:$B,$D28),0),0)</f>
        <v>0</v>
      </c>
      <c r="I28" s="29">
        <f>IFERROR(IF(I$2=$A$1,SUMIFS('Pre-Opening Cost'!$I:$I,'Pre-Opening Cost'!$B:$B,$D28),0),0)</f>
        <v>0</v>
      </c>
      <c r="J28" s="29">
        <f>IFERROR(IF(J$2=$A$1,SUMIFS('Pre-Opening Cost'!$I:$I,'Pre-Opening Cost'!$B:$B,$D28),0),0)</f>
        <v>0</v>
      </c>
      <c r="K28" s="359">
        <f>IFERROR(IF(K$2=$A$1,SUMIFS('Pre-Opening Cost'!$I:$I,'Pre-Opening Cost'!$B:$B,$D28),0),0)</f>
        <v>0</v>
      </c>
      <c r="L28" s="29">
        <f>IFERROR(IF(L$2=$A$1,SUMIFS('Pre-Opening Cost'!$I:$I,'Pre-Opening Cost'!$B:$B,$D28),0),0)</f>
        <v>0</v>
      </c>
      <c r="M28" s="29">
        <f>IFERROR(IF(M$2=$A$1,SUMIFS('Pre-Opening Cost'!$I:$I,'Pre-Opening Cost'!$B:$B,$D28),0),0)</f>
        <v>0</v>
      </c>
      <c r="N28" s="29">
        <f>IFERROR(IF(N$2=$A$1,SUMIFS('Pre-Opening Cost'!$I:$I,'Pre-Opening Cost'!$B:$B,$D28),0),0)</f>
        <v>0</v>
      </c>
      <c r="O28" s="29">
        <f>IFERROR(IF(O$2=$A$1,SUMIFS('Pre-Opening Cost'!$I:$I,'Pre-Opening Cost'!$B:$B,$D28),0),0)</f>
        <v>0</v>
      </c>
      <c r="P28" s="29">
        <f>IFERROR(IF(P$2=$A$1,SUMIFS('Pre-Opening Cost'!$I:$I,'Pre-Opening Cost'!$B:$B,$D28),0),0)</f>
        <v>0</v>
      </c>
      <c r="Q28" s="29">
        <f>IFERROR(IF(Q$2=$A$1,SUMIFS('Pre-Opening Cost'!$I:$I,'Pre-Opening Cost'!$B:$B,$D28),0),0)</f>
        <v>0</v>
      </c>
      <c r="R28" s="29">
        <f>IFERROR(IF(R$2=$A$1,SUMIFS('Pre-Opening Cost'!$I:$I,'Pre-Opening Cost'!$B:$B,$D28),0),0)</f>
        <v>0</v>
      </c>
      <c r="S28" s="29">
        <f>IFERROR(IF(S$2=$A$1,SUMIFS('Pre-Opening Cost'!$I:$I,'Pre-Opening Cost'!$B:$B,$D28),0),0)</f>
        <v>0</v>
      </c>
      <c r="T28" s="29">
        <f>IFERROR(IF(T$2=$A$1,SUMIFS('Pre-Opening Cost'!$I:$I,'Pre-Opening Cost'!$B:$B,$D28),0),0)</f>
        <v>0</v>
      </c>
      <c r="U28" s="29">
        <f>IFERROR(IF(U$2=$A$1,SUMIFS('Pre-Opening Cost'!$I:$I,'Pre-Opening Cost'!$B:$B,$D28),0),0)</f>
        <v>0</v>
      </c>
      <c r="V28" s="29">
        <f>IFERROR(IF(V$2=$A$1,SUMIFS('Pre-Opening Cost'!$I:$I,'Pre-Opening Cost'!$B:$B,$D28),0),0)</f>
        <v>0</v>
      </c>
      <c r="W28" s="29">
        <f>IFERROR(IF(W$2=$A$1,SUMIFS('Pre-Opening Cost'!$I:$I,'Pre-Opening Cost'!$B:$B,$D28),0),0)</f>
        <v>0</v>
      </c>
      <c r="X28" s="29">
        <f>IFERROR(IF(X$2=$A$1,SUMIFS('Pre-Opening Cost'!$I:$I,'Pre-Opening Cost'!$B:$B,$D28),0),0)</f>
        <v>0</v>
      </c>
      <c r="Y28" s="29">
        <f>IFERROR(IF(Y$2=$A$1,SUMIFS('Pre-Opening Cost'!$I:$I,'Pre-Opening Cost'!$B:$B,$D28),0),0)</f>
        <v>0</v>
      </c>
      <c r="Z28" s="29">
        <f>IFERROR(IF(Z$2=$A$1,SUMIFS('Pre-Opening Cost'!$I:$I,'Pre-Opening Cost'!$B:$B,$D28),0),0)</f>
        <v>0</v>
      </c>
      <c r="AA28" s="29">
        <f>IFERROR(IF(AA$2=$A$1,SUMIFS('Pre-Opening Cost'!$I:$I,'Pre-Opening Cost'!$B:$B,$D28),0),0)</f>
        <v>0</v>
      </c>
      <c r="AB28" s="29">
        <f>IFERROR(IF(AB$2=$A$1,SUMIFS('Pre-Opening Cost'!$I:$I,'Pre-Opening Cost'!$B:$B,$D28),0),0)</f>
        <v>0</v>
      </c>
      <c r="AC28" s="29">
        <f>IFERROR(IF(AC$2=$A$1,SUMIFS('Pre-Opening Cost'!$I:$I,'Pre-Opening Cost'!$B:$B,$D28),0),0)</f>
        <v>0</v>
      </c>
      <c r="AD28" s="29">
        <f>IFERROR(IF(AD$2=$A$1,SUMIFS('Pre-Opening Cost'!$I:$I,'Pre-Opening Cost'!$B:$B,$D28),0),0)</f>
        <v>0</v>
      </c>
      <c r="AF28" s="216">
        <f t="shared" si="32"/>
        <v>0</v>
      </c>
    </row>
    <row r="29" spans="2:32" x14ac:dyDescent="0.25">
      <c r="B29" s="21"/>
      <c r="C29" s="21"/>
      <c r="D29" s="60" t="s">
        <v>85</v>
      </c>
      <c r="E29" s="113"/>
      <c r="F29" s="29">
        <f>IFERROR(IF(F$2=$A$1,SUMIFS('Pre-Opening Cost'!$I:$I,'Pre-Opening Cost'!$B:$B,$D29),0),0)</f>
        <v>0</v>
      </c>
      <c r="G29" s="29">
        <f>IFERROR(IF(G$2=$A$1,SUMIFS('Pre-Opening Cost'!$I:$I,'Pre-Opening Cost'!$B:$B,$D29),0),0)</f>
        <v>0</v>
      </c>
      <c r="H29" s="29">
        <f>IFERROR(IF(H$2=$A$1,SUMIFS('Pre-Opening Cost'!$I:$I,'Pre-Opening Cost'!$B:$B,$D29),0),0)</f>
        <v>0</v>
      </c>
      <c r="I29" s="29">
        <f>IFERROR(IF(I$2=$A$1,SUMIFS('Pre-Opening Cost'!$I:$I,'Pre-Opening Cost'!$B:$B,$D29),0),0)</f>
        <v>0</v>
      </c>
      <c r="J29" s="29">
        <f>IFERROR(IF(J$2=$A$1,SUMIFS('Pre-Opening Cost'!$I:$I,'Pre-Opening Cost'!$B:$B,$D29),0),0)</f>
        <v>0</v>
      </c>
      <c r="K29" s="358">
        <f>IFERROR(IF(K$2=$A$1,SUMIFS('Pre-Opening Cost'!$I:$I,'Pre-Opening Cost'!$B:$B,$D29),0),0)</f>
        <v>0</v>
      </c>
      <c r="L29" s="29">
        <f>IFERROR(IF(L$2=$A$1,SUMIFS('Pre-Opening Cost'!$I:$I,'Pre-Opening Cost'!$B:$B,$D29),0),0)</f>
        <v>0</v>
      </c>
      <c r="M29" s="29">
        <f>IFERROR(IF(M$2=$A$1,SUMIFS('Pre-Opening Cost'!$I:$I,'Pre-Opening Cost'!$B:$B,$D29),0),0)</f>
        <v>0</v>
      </c>
      <c r="N29" s="29">
        <f>IFERROR(IF(N$2=$A$1,SUMIFS('Pre-Opening Cost'!$I:$I,'Pre-Opening Cost'!$B:$B,$D29),0),0)</f>
        <v>0</v>
      </c>
      <c r="O29" s="29">
        <f>IFERROR(IF(O$2=$A$1,SUMIFS('Pre-Opening Cost'!$I:$I,'Pre-Opening Cost'!$B:$B,$D29),0),0)</f>
        <v>0</v>
      </c>
      <c r="P29" s="29">
        <f>IFERROR(IF(P$2=$A$1,SUMIFS('Pre-Opening Cost'!$I:$I,'Pre-Opening Cost'!$B:$B,$D29),0),0)</f>
        <v>0</v>
      </c>
      <c r="Q29" s="29">
        <f>IFERROR(IF(Q$2=$A$1,SUMIFS('Pre-Opening Cost'!$I:$I,'Pre-Opening Cost'!$B:$B,$D29),0),0)</f>
        <v>0</v>
      </c>
      <c r="R29" s="29">
        <f>IFERROR(IF(R$2=$A$1,SUMIFS('Pre-Opening Cost'!$I:$I,'Pre-Opening Cost'!$B:$B,$D29),0),0)</f>
        <v>0</v>
      </c>
      <c r="S29" s="29">
        <f>IFERROR(IF(S$2=$A$1,SUMIFS('Pre-Opening Cost'!$I:$I,'Pre-Opening Cost'!$B:$B,$D29),0),0)</f>
        <v>0</v>
      </c>
      <c r="T29" s="29">
        <f>IFERROR(IF(T$2=$A$1,SUMIFS('Pre-Opening Cost'!$I:$I,'Pre-Opening Cost'!$B:$B,$D29),0),0)</f>
        <v>0</v>
      </c>
      <c r="U29" s="29">
        <f>IFERROR(IF(U$2=$A$1,SUMIFS('Pre-Opening Cost'!$I:$I,'Pre-Opening Cost'!$B:$B,$D29),0),0)</f>
        <v>0</v>
      </c>
      <c r="V29" s="29">
        <f>IFERROR(IF(V$2=$A$1,SUMIFS('Pre-Opening Cost'!$I:$I,'Pre-Opening Cost'!$B:$B,$D29),0),0)</f>
        <v>0</v>
      </c>
      <c r="W29" s="29">
        <f>IFERROR(IF(W$2=$A$1,SUMIFS('Pre-Opening Cost'!$I:$I,'Pre-Opening Cost'!$B:$B,$D29),0),0)</f>
        <v>0</v>
      </c>
      <c r="X29" s="29">
        <f>IFERROR(IF(X$2=$A$1,SUMIFS('Pre-Opening Cost'!$I:$I,'Pre-Opening Cost'!$B:$B,$D29),0),0)</f>
        <v>0</v>
      </c>
      <c r="Y29" s="29">
        <f>IFERROR(IF(Y$2=$A$1,SUMIFS('Pre-Opening Cost'!$I:$I,'Pre-Opening Cost'!$B:$B,$D29),0),0)</f>
        <v>0</v>
      </c>
      <c r="Z29" s="29">
        <f>IFERROR(IF(Z$2=$A$1,SUMIFS('Pre-Opening Cost'!$I:$I,'Pre-Opening Cost'!$B:$B,$D29),0),0)</f>
        <v>0</v>
      </c>
      <c r="AA29" s="29">
        <f>IFERROR(IF(AA$2=$A$1,SUMIFS('Pre-Opening Cost'!$I:$I,'Pre-Opening Cost'!$B:$B,$D29),0),0)</f>
        <v>0</v>
      </c>
      <c r="AB29" s="29">
        <f>IFERROR(IF(AB$2=$A$1,SUMIFS('Pre-Opening Cost'!$I:$I,'Pre-Opening Cost'!$B:$B,$D29),0),0)</f>
        <v>0</v>
      </c>
      <c r="AC29" s="29">
        <f>IFERROR(IF(AC$2=$A$1,SUMIFS('Pre-Opening Cost'!$I:$I,'Pre-Opening Cost'!$B:$B,$D29),0),0)</f>
        <v>0</v>
      </c>
      <c r="AD29" s="29">
        <f>IFERROR(IF(AD$2=$A$1,SUMIFS('Pre-Opening Cost'!$I:$I,'Pre-Opening Cost'!$B:$B,$D29),0),0)</f>
        <v>0</v>
      </c>
      <c r="AF29" s="216">
        <f t="shared" si="32"/>
        <v>0</v>
      </c>
    </row>
    <row r="30" spans="2:32" x14ac:dyDescent="0.25">
      <c r="C30" s="42"/>
      <c r="D30" s="62" t="s">
        <v>80</v>
      </c>
      <c r="E30" s="63">
        <f>SUM(E31:E34)</f>
        <v>0.30000000000000004</v>
      </c>
      <c r="F30" s="39">
        <f t="shared" ref="F30" si="33">SUM(F31:F34)</f>
        <v>0</v>
      </c>
      <c r="G30" s="39">
        <f t="shared" ref="G30" si="34">SUM(G31:G34)</f>
        <v>0</v>
      </c>
      <c r="H30" s="39">
        <f t="shared" ref="H30" si="35">SUM(H31:H34)</f>
        <v>0</v>
      </c>
      <c r="I30" s="39">
        <f t="shared" ref="I30" si="36">SUM(I31:I34)</f>
        <v>0</v>
      </c>
      <c r="J30" s="39">
        <f t="shared" ref="J30" si="37">SUM(J31:J34)</f>
        <v>0</v>
      </c>
      <c r="K30" s="357">
        <f t="shared" ref="K30:R30" si="38">SUM(K31:K34)</f>
        <v>0</v>
      </c>
      <c r="L30" s="39">
        <f t="shared" si="38"/>
        <v>0</v>
      </c>
      <c r="M30" s="39">
        <f t="shared" si="38"/>
        <v>0</v>
      </c>
      <c r="N30" s="39">
        <f t="shared" si="38"/>
        <v>0</v>
      </c>
      <c r="O30" s="39">
        <f t="shared" si="38"/>
        <v>0</v>
      </c>
      <c r="P30" s="39">
        <f t="shared" si="38"/>
        <v>0</v>
      </c>
      <c r="Q30" s="39">
        <f t="shared" si="38"/>
        <v>0</v>
      </c>
      <c r="R30" s="39">
        <f t="shared" si="38"/>
        <v>0</v>
      </c>
      <c r="S30" s="39">
        <f t="shared" ref="S30:AB30" si="39">SUM(S31:S34)</f>
        <v>0</v>
      </c>
      <c r="T30" s="39">
        <f t="shared" si="39"/>
        <v>0</v>
      </c>
      <c r="U30" s="39">
        <f t="shared" si="39"/>
        <v>0</v>
      </c>
      <c r="V30" s="39">
        <f t="shared" si="39"/>
        <v>0</v>
      </c>
      <c r="W30" s="39">
        <f t="shared" si="39"/>
        <v>0</v>
      </c>
      <c r="X30" s="39">
        <f t="shared" si="39"/>
        <v>0</v>
      </c>
      <c r="Y30" s="39">
        <f t="shared" si="39"/>
        <v>0</v>
      </c>
      <c r="Z30" s="39">
        <f t="shared" si="39"/>
        <v>0</v>
      </c>
      <c r="AA30" s="39">
        <f t="shared" si="39"/>
        <v>0</v>
      </c>
      <c r="AB30" s="39">
        <f t="shared" si="39"/>
        <v>0</v>
      </c>
      <c r="AC30" s="39">
        <f t="shared" ref="AC30:AD30" si="40">SUM(AC31:AC34)</f>
        <v>0</v>
      </c>
      <c r="AD30" s="39">
        <f t="shared" si="40"/>
        <v>0</v>
      </c>
      <c r="AF30" s="215">
        <f t="shared" ref="AF30" si="41">SUM(AF31:AF34)</f>
        <v>0</v>
      </c>
    </row>
    <row r="31" spans="2:32" x14ac:dyDescent="0.25">
      <c r="B31" s="21"/>
      <c r="C31" s="21"/>
      <c r="D31" s="60" t="s">
        <v>86</v>
      </c>
      <c r="E31" s="113">
        <v>0.1</v>
      </c>
      <c r="F31" s="29">
        <f>IFERROR(IF(F$2=$A$1,SUMIFS('Pre-Opening Cost'!$I:$I,'Pre-Opening Cost'!$B:$B,$D31),0),0)</f>
        <v>0</v>
      </c>
      <c r="G31" s="29">
        <f>IFERROR(IF(G$2=$A$1,SUMIFS('Pre-Opening Cost'!$I:$I,'Pre-Opening Cost'!$B:$B,$D31),0),0)</f>
        <v>0</v>
      </c>
      <c r="H31" s="29">
        <f>IFERROR(IF(H$2=$A$1,SUMIFS('Pre-Opening Cost'!$I:$I,'Pre-Opening Cost'!$B:$B,$D31),0),0)</f>
        <v>0</v>
      </c>
      <c r="I31" s="29">
        <f>IFERROR(IF(I$2=$A$1,SUMIFS('Pre-Opening Cost'!$I:$I,'Pre-Opening Cost'!$B:$B,$D31),0),0)</f>
        <v>0</v>
      </c>
      <c r="J31" s="29">
        <f>IFERROR(IF(J$2=$A$1,SUMIFS('Pre-Opening Cost'!$I:$I,'Pre-Opening Cost'!$B:$B,$D31),0),0)</f>
        <v>0</v>
      </c>
      <c r="K31" s="358">
        <f>IFERROR(IF(K$2=$A$1,SUMIFS('Pre-Opening Cost'!$I:$I,'Pre-Opening Cost'!$B:$B,$D31),0),0)</f>
        <v>0</v>
      </c>
      <c r="L31" s="29">
        <f>IFERROR(IF(L$2=$A$1,SUMIFS('Pre-Opening Cost'!$I:$I,'Pre-Opening Cost'!$B:$B,$D31),0),0)</f>
        <v>0</v>
      </c>
      <c r="M31" s="29">
        <f>IFERROR(IF(M$2=$A$1,SUMIFS('Pre-Opening Cost'!$I:$I,'Pre-Opening Cost'!$B:$B,$D31),0),0)</f>
        <v>0</v>
      </c>
      <c r="N31" s="29">
        <f>IFERROR(IF(N$2=$A$1,SUMIFS('Pre-Opening Cost'!$I:$I,'Pre-Opening Cost'!$B:$B,$D31),0),0)</f>
        <v>0</v>
      </c>
      <c r="O31" s="29">
        <f>IFERROR(IF(O$2=$A$1,SUMIFS('Pre-Opening Cost'!$I:$I,'Pre-Opening Cost'!$B:$B,$D31),0),0)</f>
        <v>0</v>
      </c>
      <c r="P31" s="29">
        <f>IFERROR(IF(P$2=$A$1,SUMIFS('Pre-Opening Cost'!$I:$I,'Pre-Opening Cost'!$B:$B,$D31),0),0)</f>
        <v>0</v>
      </c>
      <c r="Q31" s="29">
        <f>IFERROR(IF(Q$2=$A$1,SUMIFS('Pre-Opening Cost'!$I:$I,'Pre-Opening Cost'!$B:$B,$D31),0),0)</f>
        <v>0</v>
      </c>
      <c r="R31" s="29">
        <f>IFERROR(IF(R$2=$A$1,SUMIFS('Pre-Opening Cost'!$I:$I,'Pre-Opening Cost'!$B:$B,$D31),0),0)</f>
        <v>0</v>
      </c>
      <c r="S31" s="29">
        <f>IFERROR(IF(S$2=$A$1,SUMIFS('Pre-Opening Cost'!$I:$I,'Pre-Opening Cost'!$B:$B,$D31),0),0)</f>
        <v>0</v>
      </c>
      <c r="T31" s="29">
        <f>IFERROR(IF(T$2=$A$1,SUMIFS('Pre-Opening Cost'!$I:$I,'Pre-Opening Cost'!$B:$B,$D31),0),0)</f>
        <v>0</v>
      </c>
      <c r="U31" s="29">
        <f>IFERROR(IF(U$2=$A$1,SUMIFS('Pre-Opening Cost'!$I:$I,'Pre-Opening Cost'!$B:$B,$D31),0),0)</f>
        <v>0</v>
      </c>
      <c r="V31" s="29">
        <f>IFERROR(IF(V$2=$A$1,SUMIFS('Pre-Opening Cost'!$I:$I,'Pre-Opening Cost'!$B:$B,$D31),0),0)</f>
        <v>0</v>
      </c>
      <c r="W31" s="29">
        <f>IFERROR(IF(W$2=$A$1,SUMIFS('Pre-Opening Cost'!$I:$I,'Pre-Opening Cost'!$B:$B,$D31),0),0)</f>
        <v>0</v>
      </c>
      <c r="X31" s="29">
        <f>IFERROR(IF(X$2=$A$1,SUMIFS('Pre-Opening Cost'!$I:$I,'Pre-Opening Cost'!$B:$B,$D31),0),0)</f>
        <v>0</v>
      </c>
      <c r="Y31" s="29">
        <f>IFERROR(IF(Y$2=$A$1,SUMIFS('Pre-Opening Cost'!$I:$I,'Pre-Opening Cost'!$B:$B,$D31),0),0)</f>
        <v>0</v>
      </c>
      <c r="Z31" s="29">
        <f>IFERROR(IF(Z$2=$A$1,SUMIFS('Pre-Opening Cost'!$I:$I,'Pre-Opening Cost'!$B:$B,$D31),0),0)</f>
        <v>0</v>
      </c>
      <c r="AA31" s="29">
        <f>IFERROR(IF(AA$2=$A$1,SUMIFS('Pre-Opening Cost'!$I:$I,'Pre-Opening Cost'!$B:$B,$D31),0),0)</f>
        <v>0</v>
      </c>
      <c r="AB31" s="29">
        <f>IFERROR(IF(AB$2=$A$1,SUMIFS('Pre-Opening Cost'!$I:$I,'Pre-Opening Cost'!$B:$B,$D31),0),0)</f>
        <v>0</v>
      </c>
      <c r="AC31" s="29">
        <f>IFERROR(IF(AC$2=$A$1,SUMIFS('Pre-Opening Cost'!$I:$I,'Pre-Opening Cost'!$B:$B,$D31),0),0)</f>
        <v>0</v>
      </c>
      <c r="AD31" s="29">
        <f>IFERROR(IF(AD$2=$A$1,SUMIFS('Pre-Opening Cost'!$I:$I,'Pre-Opening Cost'!$B:$B,$D31),0),0)</f>
        <v>0</v>
      </c>
      <c r="AF31" s="216">
        <f t="shared" ref="AF31:AF34" si="42">SUM(F31:AD31)</f>
        <v>0</v>
      </c>
    </row>
    <row r="32" spans="2:32" x14ac:dyDescent="0.25">
      <c r="B32" s="21"/>
      <c r="C32" s="21"/>
      <c r="D32" s="60" t="s">
        <v>87</v>
      </c>
      <c r="E32" s="113">
        <v>0.1</v>
      </c>
      <c r="F32" s="29">
        <f>IFERROR(IF(F$2=$A$1,SUMIFS('Pre-Opening Cost'!$I:$I,'Pre-Opening Cost'!$B:$B,$D32),0),0)</f>
        <v>0</v>
      </c>
      <c r="G32" s="29">
        <f>IFERROR(IF(G$2=$A$1,SUMIFS('Pre-Opening Cost'!$I:$I,'Pre-Opening Cost'!$B:$B,$D32),0),0)</f>
        <v>0</v>
      </c>
      <c r="H32" s="29">
        <f>IFERROR(IF(H$2=$A$1,SUMIFS('Pre-Opening Cost'!$I:$I,'Pre-Opening Cost'!$B:$B,$D32),0),0)</f>
        <v>0</v>
      </c>
      <c r="I32" s="29">
        <f>IFERROR(IF(I$2=$A$1,SUMIFS('Pre-Opening Cost'!$I:$I,'Pre-Opening Cost'!$B:$B,$D32),0),0)</f>
        <v>0</v>
      </c>
      <c r="J32" s="29">
        <f>IFERROR(IF(J$2=$A$1,SUMIFS('Pre-Opening Cost'!$I:$I,'Pre-Opening Cost'!$B:$B,$D32),0),0)</f>
        <v>0</v>
      </c>
      <c r="K32" s="359">
        <f>IFERROR(IF(K$2=$A$1,SUMIFS('Pre-Opening Cost'!$I:$I,'Pre-Opening Cost'!$B:$B,$D32),0),0)</f>
        <v>0</v>
      </c>
      <c r="L32" s="29">
        <f>IFERROR(IF(L$2=$A$1,SUMIFS('Pre-Opening Cost'!$I:$I,'Pre-Opening Cost'!$B:$B,$D32),0),0)</f>
        <v>0</v>
      </c>
      <c r="M32" s="29">
        <f>IFERROR(IF(M$2=$A$1,SUMIFS('Pre-Opening Cost'!$I:$I,'Pre-Opening Cost'!$B:$B,$D32),0),0)</f>
        <v>0</v>
      </c>
      <c r="N32" s="29">
        <f>IFERROR(IF(N$2=$A$1,SUMIFS('Pre-Opening Cost'!$I:$I,'Pre-Opening Cost'!$B:$B,$D32),0),0)</f>
        <v>0</v>
      </c>
      <c r="O32" s="29">
        <f>IFERROR(IF(O$2=$A$1,SUMIFS('Pre-Opening Cost'!$I:$I,'Pre-Opening Cost'!$B:$B,$D32),0),0)</f>
        <v>0</v>
      </c>
      <c r="P32" s="29">
        <f>IFERROR(IF(P$2=$A$1,SUMIFS('Pre-Opening Cost'!$I:$I,'Pre-Opening Cost'!$B:$B,$D32),0),0)</f>
        <v>0</v>
      </c>
      <c r="Q32" s="29">
        <f>IFERROR(IF(Q$2=$A$1,SUMIFS('Pre-Opening Cost'!$I:$I,'Pre-Opening Cost'!$B:$B,$D32),0),0)</f>
        <v>0</v>
      </c>
      <c r="R32" s="29">
        <f>IFERROR(IF(R$2=$A$1,SUMIFS('Pre-Opening Cost'!$I:$I,'Pre-Opening Cost'!$B:$B,$D32),0),0)</f>
        <v>0</v>
      </c>
      <c r="S32" s="29">
        <f>IFERROR(IF(S$2=$A$1,SUMIFS('Pre-Opening Cost'!$I:$I,'Pre-Opening Cost'!$B:$B,$D32),0),0)</f>
        <v>0</v>
      </c>
      <c r="T32" s="29">
        <f>IFERROR(IF(T$2=$A$1,SUMIFS('Pre-Opening Cost'!$I:$I,'Pre-Opening Cost'!$B:$B,$D32),0),0)</f>
        <v>0</v>
      </c>
      <c r="U32" s="29">
        <f>IFERROR(IF(U$2=$A$1,SUMIFS('Pre-Opening Cost'!$I:$I,'Pre-Opening Cost'!$B:$B,$D32),0),0)</f>
        <v>0</v>
      </c>
      <c r="V32" s="29">
        <f>IFERROR(IF(V$2=$A$1,SUMIFS('Pre-Opening Cost'!$I:$I,'Pre-Opening Cost'!$B:$B,$D32),0),0)</f>
        <v>0</v>
      </c>
      <c r="W32" s="29">
        <f>IFERROR(IF(W$2=$A$1,SUMIFS('Pre-Opening Cost'!$I:$I,'Pre-Opening Cost'!$B:$B,$D32),0),0)</f>
        <v>0</v>
      </c>
      <c r="X32" s="29">
        <f>IFERROR(IF(X$2=$A$1,SUMIFS('Pre-Opening Cost'!$I:$I,'Pre-Opening Cost'!$B:$B,$D32),0),0)</f>
        <v>0</v>
      </c>
      <c r="Y32" s="29">
        <f>IFERROR(IF(Y$2=$A$1,SUMIFS('Pre-Opening Cost'!$I:$I,'Pre-Opening Cost'!$B:$B,$D32),0),0)</f>
        <v>0</v>
      </c>
      <c r="Z32" s="29">
        <f>IFERROR(IF(Z$2=$A$1,SUMIFS('Pre-Opening Cost'!$I:$I,'Pre-Opening Cost'!$B:$B,$D32),0),0)</f>
        <v>0</v>
      </c>
      <c r="AA32" s="29">
        <f>IFERROR(IF(AA$2=$A$1,SUMIFS('Pre-Opening Cost'!$I:$I,'Pre-Opening Cost'!$B:$B,$D32),0),0)</f>
        <v>0</v>
      </c>
      <c r="AB32" s="29">
        <f>IFERROR(IF(AB$2=$A$1,SUMIFS('Pre-Opening Cost'!$I:$I,'Pre-Opening Cost'!$B:$B,$D32),0),0)</f>
        <v>0</v>
      </c>
      <c r="AC32" s="29">
        <f>IFERROR(IF(AC$2=$A$1,SUMIFS('Pre-Opening Cost'!$I:$I,'Pre-Opening Cost'!$B:$B,$D32),0),0)</f>
        <v>0</v>
      </c>
      <c r="AD32" s="29">
        <f>IFERROR(IF(AD$2=$A$1,SUMIFS('Pre-Opening Cost'!$I:$I,'Pre-Opening Cost'!$B:$B,$D32),0),0)</f>
        <v>0</v>
      </c>
      <c r="AF32" s="216">
        <f t="shared" si="42"/>
        <v>0</v>
      </c>
    </row>
    <row r="33" spans="2:32" x14ac:dyDescent="0.25">
      <c r="B33" s="21"/>
      <c r="C33" s="21"/>
      <c r="D33" s="60" t="s">
        <v>88</v>
      </c>
      <c r="E33" s="113"/>
      <c r="F33" s="29">
        <f>IFERROR(IF(F$2=$A$1,SUMIFS('Pre-Opening Cost'!$I:$I,'Pre-Opening Cost'!$B:$B,$D33),0),0)</f>
        <v>0</v>
      </c>
      <c r="G33" s="29">
        <f>IFERROR(IF(G$2=$A$1,SUMIFS('Pre-Opening Cost'!$I:$I,'Pre-Opening Cost'!$B:$B,$D33),0),0)</f>
        <v>0</v>
      </c>
      <c r="H33" s="29">
        <f>IFERROR(IF(H$2=$A$1,SUMIFS('Pre-Opening Cost'!$I:$I,'Pre-Opening Cost'!$B:$B,$D33),0),0)</f>
        <v>0</v>
      </c>
      <c r="I33" s="29">
        <f>IFERROR(IF(I$2=$A$1,SUMIFS('Pre-Opening Cost'!$I:$I,'Pre-Opening Cost'!$B:$B,$D33),0),0)</f>
        <v>0</v>
      </c>
      <c r="J33" s="29">
        <f>IFERROR(IF(J$2=$A$1,SUMIFS('Pre-Opening Cost'!$I:$I,'Pre-Opening Cost'!$B:$B,$D33),0),0)</f>
        <v>0</v>
      </c>
      <c r="K33" s="359">
        <f>IFERROR(IF(K$2=$A$1,SUMIFS('Pre-Opening Cost'!$I:$I,'Pre-Opening Cost'!$B:$B,$D33),0),0)</f>
        <v>0</v>
      </c>
      <c r="L33" s="29">
        <f>IFERROR(IF(L$2=$A$1,SUMIFS('Pre-Opening Cost'!$I:$I,'Pre-Opening Cost'!$B:$B,$D33),0),0)</f>
        <v>0</v>
      </c>
      <c r="M33" s="29">
        <f>IFERROR(IF(M$2=$A$1,SUMIFS('Pre-Opening Cost'!$I:$I,'Pre-Opening Cost'!$B:$B,$D33),0),0)</f>
        <v>0</v>
      </c>
      <c r="N33" s="29">
        <f>IFERROR(IF(N$2=$A$1,SUMIFS('Pre-Opening Cost'!$I:$I,'Pre-Opening Cost'!$B:$B,$D33),0),0)</f>
        <v>0</v>
      </c>
      <c r="O33" s="29">
        <f>IFERROR(IF(O$2=$A$1,SUMIFS('Pre-Opening Cost'!$I:$I,'Pre-Opening Cost'!$B:$B,$D33),0),0)</f>
        <v>0</v>
      </c>
      <c r="P33" s="29">
        <f>IFERROR(IF(P$2=$A$1,SUMIFS('Pre-Opening Cost'!$I:$I,'Pre-Opening Cost'!$B:$B,$D33),0),0)</f>
        <v>0</v>
      </c>
      <c r="Q33" s="29">
        <f>IFERROR(IF(Q$2=$A$1,SUMIFS('Pre-Opening Cost'!$I:$I,'Pre-Opening Cost'!$B:$B,$D33),0),0)</f>
        <v>0</v>
      </c>
      <c r="R33" s="29">
        <f>IFERROR(IF(R$2=$A$1,SUMIFS('Pre-Opening Cost'!$I:$I,'Pre-Opening Cost'!$B:$B,$D33),0),0)</f>
        <v>0</v>
      </c>
      <c r="S33" s="29">
        <f>IFERROR(IF(S$2=$A$1,SUMIFS('Pre-Opening Cost'!$I:$I,'Pre-Opening Cost'!$B:$B,$D33),0),0)</f>
        <v>0</v>
      </c>
      <c r="T33" s="29">
        <f>IFERROR(IF(T$2=$A$1,SUMIFS('Pre-Opening Cost'!$I:$I,'Pre-Opening Cost'!$B:$B,$D33),0),0)</f>
        <v>0</v>
      </c>
      <c r="U33" s="29">
        <f>IFERROR(IF(U$2=$A$1,SUMIFS('Pre-Opening Cost'!$I:$I,'Pre-Opening Cost'!$B:$B,$D33),0),0)</f>
        <v>0</v>
      </c>
      <c r="V33" s="29">
        <f>IFERROR(IF(V$2=$A$1,SUMIFS('Pre-Opening Cost'!$I:$I,'Pre-Opening Cost'!$B:$B,$D33),0),0)</f>
        <v>0</v>
      </c>
      <c r="W33" s="29">
        <f>IFERROR(IF(W$2=$A$1,SUMIFS('Pre-Opening Cost'!$I:$I,'Pre-Opening Cost'!$B:$B,$D33),0),0)</f>
        <v>0</v>
      </c>
      <c r="X33" s="29">
        <f>IFERROR(IF(X$2=$A$1,SUMIFS('Pre-Opening Cost'!$I:$I,'Pre-Opening Cost'!$B:$B,$D33),0),0)</f>
        <v>0</v>
      </c>
      <c r="Y33" s="29">
        <f>IFERROR(IF(Y$2=$A$1,SUMIFS('Pre-Opening Cost'!$I:$I,'Pre-Opening Cost'!$B:$B,$D33),0),0)</f>
        <v>0</v>
      </c>
      <c r="Z33" s="29">
        <f>IFERROR(IF(Z$2=$A$1,SUMIFS('Pre-Opening Cost'!$I:$I,'Pre-Opening Cost'!$B:$B,$D33),0),0)</f>
        <v>0</v>
      </c>
      <c r="AA33" s="29">
        <f>IFERROR(IF(AA$2=$A$1,SUMIFS('Pre-Opening Cost'!$I:$I,'Pre-Opening Cost'!$B:$B,$D33),0),0)</f>
        <v>0</v>
      </c>
      <c r="AB33" s="29">
        <f>IFERROR(IF(AB$2=$A$1,SUMIFS('Pre-Opening Cost'!$I:$I,'Pre-Opening Cost'!$B:$B,$D33),0),0)</f>
        <v>0</v>
      </c>
      <c r="AC33" s="29">
        <f>IFERROR(IF(AC$2=$A$1,SUMIFS('Pre-Opening Cost'!$I:$I,'Pre-Opening Cost'!$B:$B,$D33),0),0)</f>
        <v>0</v>
      </c>
      <c r="AD33" s="29">
        <f>IFERROR(IF(AD$2=$A$1,SUMIFS('Pre-Opening Cost'!$I:$I,'Pre-Opening Cost'!$B:$B,$D33),0),0)</f>
        <v>0</v>
      </c>
      <c r="AF33" s="216">
        <f t="shared" si="42"/>
        <v>0</v>
      </c>
    </row>
    <row r="34" spans="2:32" x14ac:dyDescent="0.25">
      <c r="B34" s="21"/>
      <c r="C34" s="21"/>
      <c r="D34" s="60" t="s">
        <v>89</v>
      </c>
      <c r="E34" s="113">
        <v>0.1</v>
      </c>
      <c r="F34" s="29">
        <f>IFERROR(IF(F$2=$A$1,SUMIFS('Pre-Opening Cost'!$I:$I,'Pre-Opening Cost'!$B:$B,$D34),0),0)</f>
        <v>0</v>
      </c>
      <c r="G34" s="29">
        <f>IFERROR(IF(G$2=$A$1,SUMIFS('Pre-Opening Cost'!$I:$I,'Pre-Opening Cost'!$B:$B,$D34),0),0)</f>
        <v>0</v>
      </c>
      <c r="H34" s="29">
        <f>IFERROR(IF(H$2=$A$1,SUMIFS('Pre-Opening Cost'!$I:$I,'Pre-Opening Cost'!$B:$B,$D34),0),0)</f>
        <v>0</v>
      </c>
      <c r="I34" s="29">
        <f>IFERROR(IF(I$2=$A$1,SUMIFS('Pre-Opening Cost'!$I:$I,'Pre-Opening Cost'!$B:$B,$D34),0),0)</f>
        <v>0</v>
      </c>
      <c r="J34" s="29">
        <f>IFERROR(IF(J$2=$A$1,SUMIFS('Pre-Opening Cost'!$I:$I,'Pre-Opening Cost'!$B:$B,$D34),0),0)</f>
        <v>0</v>
      </c>
      <c r="K34" s="358">
        <f>IFERROR(IF(K$2=$A$1,SUMIFS('Pre-Opening Cost'!$I:$I,'Pre-Opening Cost'!$B:$B,$D34),0),0)</f>
        <v>0</v>
      </c>
      <c r="L34" s="29">
        <f>IFERROR(IF(L$2=$A$1,SUMIFS('Pre-Opening Cost'!$I:$I,'Pre-Opening Cost'!$B:$B,$D34),0),0)</f>
        <v>0</v>
      </c>
      <c r="M34" s="29">
        <f>IFERROR(IF(M$2=$A$1,SUMIFS('Pre-Opening Cost'!$I:$I,'Pre-Opening Cost'!$B:$B,$D34),0),0)</f>
        <v>0</v>
      </c>
      <c r="N34" s="29">
        <f>IFERROR(IF(N$2=$A$1,SUMIFS('Pre-Opening Cost'!$I:$I,'Pre-Opening Cost'!$B:$B,$D34),0),0)</f>
        <v>0</v>
      </c>
      <c r="O34" s="29">
        <f>IFERROR(IF(O$2=$A$1,SUMIFS('Pre-Opening Cost'!$I:$I,'Pre-Opening Cost'!$B:$B,$D34),0),0)</f>
        <v>0</v>
      </c>
      <c r="P34" s="29">
        <f>IFERROR(IF(P$2=$A$1,SUMIFS('Pre-Opening Cost'!$I:$I,'Pre-Opening Cost'!$B:$B,$D34),0),0)</f>
        <v>0</v>
      </c>
      <c r="Q34" s="29">
        <f>IFERROR(IF(Q$2=$A$1,SUMIFS('Pre-Opening Cost'!$I:$I,'Pre-Opening Cost'!$B:$B,$D34),0),0)</f>
        <v>0</v>
      </c>
      <c r="R34" s="29">
        <f>IFERROR(IF(R$2=$A$1,SUMIFS('Pre-Opening Cost'!$I:$I,'Pre-Opening Cost'!$B:$B,$D34),0),0)</f>
        <v>0</v>
      </c>
      <c r="S34" s="29">
        <f>IFERROR(IF(S$2=$A$1,SUMIFS('Pre-Opening Cost'!$I:$I,'Pre-Opening Cost'!$B:$B,$D34),0),0)</f>
        <v>0</v>
      </c>
      <c r="T34" s="29">
        <f>IFERROR(IF(T$2=$A$1,SUMIFS('Pre-Opening Cost'!$I:$I,'Pre-Opening Cost'!$B:$B,$D34),0),0)</f>
        <v>0</v>
      </c>
      <c r="U34" s="29">
        <f>IFERROR(IF(U$2=$A$1,SUMIFS('Pre-Opening Cost'!$I:$I,'Pre-Opening Cost'!$B:$B,$D34),0),0)</f>
        <v>0</v>
      </c>
      <c r="V34" s="29">
        <f>IFERROR(IF(V$2=$A$1,SUMIFS('Pre-Opening Cost'!$I:$I,'Pre-Opening Cost'!$B:$B,$D34),0),0)</f>
        <v>0</v>
      </c>
      <c r="W34" s="29">
        <f>IFERROR(IF(W$2=$A$1,SUMIFS('Pre-Opening Cost'!$I:$I,'Pre-Opening Cost'!$B:$B,$D34),0),0)</f>
        <v>0</v>
      </c>
      <c r="X34" s="29">
        <f>IFERROR(IF(X$2=$A$1,SUMIFS('Pre-Opening Cost'!$I:$I,'Pre-Opening Cost'!$B:$B,$D34),0),0)</f>
        <v>0</v>
      </c>
      <c r="Y34" s="29">
        <f>IFERROR(IF(Y$2=$A$1,SUMIFS('Pre-Opening Cost'!$I:$I,'Pre-Opening Cost'!$B:$B,$D34),0),0)</f>
        <v>0</v>
      </c>
      <c r="Z34" s="29">
        <f>IFERROR(IF(Z$2=$A$1,SUMIFS('Pre-Opening Cost'!$I:$I,'Pre-Opening Cost'!$B:$B,$D34),0),0)</f>
        <v>0</v>
      </c>
      <c r="AA34" s="29">
        <f>IFERROR(IF(AA$2=$A$1,SUMIFS('Pre-Opening Cost'!$I:$I,'Pre-Opening Cost'!$B:$B,$D34),0),0)</f>
        <v>0</v>
      </c>
      <c r="AB34" s="29">
        <f>IFERROR(IF(AB$2=$A$1,SUMIFS('Pre-Opening Cost'!$I:$I,'Pre-Opening Cost'!$B:$B,$D34),0),0)</f>
        <v>0</v>
      </c>
      <c r="AC34" s="29">
        <f>IFERROR(IF(AC$2=$A$1,SUMIFS('Pre-Opening Cost'!$I:$I,'Pre-Opening Cost'!$B:$B,$D34),0),0)</f>
        <v>0</v>
      </c>
      <c r="AD34" s="29">
        <f>IFERROR(IF(AD$2=$A$1,SUMIFS('Pre-Opening Cost'!$I:$I,'Pre-Opening Cost'!$B:$B,$D34),0),0)</f>
        <v>0</v>
      </c>
      <c r="AF34" s="216">
        <f t="shared" si="42"/>
        <v>0</v>
      </c>
    </row>
    <row r="35" spans="2:32" x14ac:dyDescent="0.25">
      <c r="B35" s="21"/>
      <c r="C35" s="42"/>
      <c r="D35" s="62" t="s">
        <v>81</v>
      </c>
      <c r="E35" s="63">
        <f>SUM(E36:E39)</f>
        <v>0.30000000000000004</v>
      </c>
      <c r="F35" s="39">
        <f t="shared" ref="F35" si="43">SUM(F36:F39)</f>
        <v>0</v>
      </c>
      <c r="G35" s="39">
        <f t="shared" ref="G35" si="44">SUM(G36:G39)</f>
        <v>0</v>
      </c>
      <c r="H35" s="39">
        <f t="shared" ref="H35" si="45">SUM(H36:H39)</f>
        <v>0</v>
      </c>
      <c r="I35" s="39">
        <f t="shared" ref="I35" si="46">SUM(I36:I39)</f>
        <v>0</v>
      </c>
      <c r="J35" s="39">
        <f t="shared" ref="J35" si="47">SUM(J36:J39)</f>
        <v>0</v>
      </c>
      <c r="K35" s="357">
        <f t="shared" ref="K35:R35" si="48">SUM(K36:K39)</f>
        <v>0</v>
      </c>
      <c r="L35" s="39">
        <f t="shared" si="48"/>
        <v>0</v>
      </c>
      <c r="M35" s="39">
        <f t="shared" si="48"/>
        <v>0</v>
      </c>
      <c r="N35" s="39">
        <f t="shared" si="48"/>
        <v>0</v>
      </c>
      <c r="O35" s="39">
        <f t="shared" si="48"/>
        <v>0</v>
      </c>
      <c r="P35" s="39">
        <f t="shared" si="48"/>
        <v>0</v>
      </c>
      <c r="Q35" s="39">
        <f t="shared" si="48"/>
        <v>0</v>
      </c>
      <c r="R35" s="39">
        <f t="shared" si="48"/>
        <v>0</v>
      </c>
      <c r="S35" s="39">
        <f t="shared" ref="S35:AB35" si="49">SUM(S36:S39)</f>
        <v>0</v>
      </c>
      <c r="T35" s="39">
        <f t="shared" si="49"/>
        <v>0</v>
      </c>
      <c r="U35" s="39">
        <f t="shared" si="49"/>
        <v>0</v>
      </c>
      <c r="V35" s="39">
        <f t="shared" si="49"/>
        <v>0</v>
      </c>
      <c r="W35" s="39">
        <f t="shared" si="49"/>
        <v>0</v>
      </c>
      <c r="X35" s="39">
        <f t="shared" si="49"/>
        <v>0</v>
      </c>
      <c r="Y35" s="39">
        <f t="shared" si="49"/>
        <v>0</v>
      </c>
      <c r="Z35" s="39">
        <f t="shared" si="49"/>
        <v>0</v>
      </c>
      <c r="AA35" s="39">
        <f t="shared" si="49"/>
        <v>0</v>
      </c>
      <c r="AB35" s="39">
        <f t="shared" si="49"/>
        <v>0</v>
      </c>
      <c r="AC35" s="39">
        <f t="shared" ref="AC35:AD35" si="50">SUM(AC36:AC39)</f>
        <v>0</v>
      </c>
      <c r="AD35" s="39">
        <f t="shared" si="50"/>
        <v>0</v>
      </c>
      <c r="AF35" s="215">
        <f t="shared" ref="AF35" si="51">SUM(AF36:AF39)</f>
        <v>0</v>
      </c>
    </row>
    <row r="36" spans="2:32" x14ac:dyDescent="0.25">
      <c r="B36" s="21"/>
      <c r="C36" s="21"/>
      <c r="D36" s="60" t="s">
        <v>90</v>
      </c>
      <c r="E36" s="113">
        <v>0.1</v>
      </c>
      <c r="F36" s="29">
        <f>IFERROR(IF(F$2=$A$1,SUMIFS('Pre-Opening Cost'!$I:$I,'Pre-Opening Cost'!$B:$B,$D36),0),0)</f>
        <v>0</v>
      </c>
      <c r="G36" s="29">
        <f>IFERROR(IF(G$2=$A$1,SUMIFS('Pre-Opening Cost'!$I:$I,'Pre-Opening Cost'!$B:$B,$D36),0),0)</f>
        <v>0</v>
      </c>
      <c r="H36" s="29">
        <f>IFERROR(IF(H$2=$A$1,SUMIFS('Pre-Opening Cost'!$I:$I,'Pre-Opening Cost'!$B:$B,$D36),0),0)</f>
        <v>0</v>
      </c>
      <c r="I36" s="29">
        <f>IFERROR(IF(I$2=$A$1,SUMIFS('Pre-Opening Cost'!$I:$I,'Pre-Opening Cost'!$B:$B,$D36),0),0)</f>
        <v>0</v>
      </c>
      <c r="J36" s="29">
        <f>IFERROR(IF(J$2=$A$1,SUMIFS('Pre-Opening Cost'!$I:$I,'Pre-Opening Cost'!$B:$B,$D36),0),0)</f>
        <v>0</v>
      </c>
      <c r="K36" s="358">
        <f>IFERROR(IF(K$2=$A$1,SUMIFS('Pre-Opening Cost'!$I:$I,'Pre-Opening Cost'!$B:$B,$D36),0),0)</f>
        <v>0</v>
      </c>
      <c r="L36" s="29">
        <f>IFERROR(IF(L$2=$A$1,SUMIFS('Pre-Opening Cost'!$I:$I,'Pre-Opening Cost'!$B:$B,$D36),0),0)</f>
        <v>0</v>
      </c>
      <c r="M36" s="29">
        <f>IFERROR(IF(M$2=$A$1,SUMIFS('Pre-Opening Cost'!$I:$I,'Pre-Opening Cost'!$B:$B,$D36),0),0)</f>
        <v>0</v>
      </c>
      <c r="N36" s="29">
        <f>IFERROR(IF(N$2=$A$1,SUMIFS('Pre-Opening Cost'!$I:$I,'Pre-Opening Cost'!$B:$B,$D36),0),0)</f>
        <v>0</v>
      </c>
      <c r="O36" s="29">
        <f>IFERROR(IF(O$2=$A$1,SUMIFS('Pre-Opening Cost'!$I:$I,'Pre-Opening Cost'!$B:$B,$D36),0),0)</f>
        <v>0</v>
      </c>
      <c r="P36" s="29">
        <f>IFERROR(IF(P$2=$A$1,SUMIFS('Pre-Opening Cost'!$I:$I,'Pre-Opening Cost'!$B:$B,$D36),0),0)</f>
        <v>0</v>
      </c>
      <c r="Q36" s="29">
        <f>IFERROR(IF(Q$2=$A$1,SUMIFS('Pre-Opening Cost'!$I:$I,'Pre-Opening Cost'!$B:$B,$D36),0),0)</f>
        <v>0</v>
      </c>
      <c r="R36" s="29">
        <f>IFERROR(IF(R$2=$A$1,SUMIFS('Pre-Opening Cost'!$I:$I,'Pre-Opening Cost'!$B:$B,$D36),0),0)</f>
        <v>0</v>
      </c>
      <c r="S36" s="29">
        <f>IFERROR(IF(S$2=$A$1,SUMIFS('Pre-Opening Cost'!$I:$I,'Pre-Opening Cost'!$B:$B,$D36),0),0)</f>
        <v>0</v>
      </c>
      <c r="T36" s="29">
        <f>IFERROR(IF(T$2=$A$1,SUMIFS('Pre-Opening Cost'!$I:$I,'Pre-Opening Cost'!$B:$B,$D36),0),0)</f>
        <v>0</v>
      </c>
      <c r="U36" s="29">
        <f>IFERROR(IF(U$2=$A$1,SUMIFS('Pre-Opening Cost'!$I:$I,'Pre-Opening Cost'!$B:$B,$D36),0),0)</f>
        <v>0</v>
      </c>
      <c r="V36" s="29">
        <f>IFERROR(IF(V$2=$A$1,SUMIFS('Pre-Opening Cost'!$I:$I,'Pre-Opening Cost'!$B:$B,$D36),0),0)</f>
        <v>0</v>
      </c>
      <c r="W36" s="29">
        <f>IFERROR(IF(W$2=$A$1,SUMIFS('Pre-Opening Cost'!$I:$I,'Pre-Opening Cost'!$B:$B,$D36),0),0)</f>
        <v>0</v>
      </c>
      <c r="X36" s="29">
        <f>IFERROR(IF(X$2=$A$1,SUMIFS('Pre-Opening Cost'!$I:$I,'Pre-Opening Cost'!$B:$B,$D36),0),0)</f>
        <v>0</v>
      </c>
      <c r="Y36" s="29">
        <f>IFERROR(IF(Y$2=$A$1,SUMIFS('Pre-Opening Cost'!$I:$I,'Pre-Opening Cost'!$B:$B,$D36),0),0)</f>
        <v>0</v>
      </c>
      <c r="Z36" s="29">
        <f>IFERROR(IF(Z$2=$A$1,SUMIFS('Pre-Opening Cost'!$I:$I,'Pre-Opening Cost'!$B:$B,$D36),0),0)</f>
        <v>0</v>
      </c>
      <c r="AA36" s="29">
        <f>IFERROR(IF(AA$2=$A$1,SUMIFS('Pre-Opening Cost'!$I:$I,'Pre-Opening Cost'!$B:$B,$D36),0),0)</f>
        <v>0</v>
      </c>
      <c r="AB36" s="29">
        <f>IFERROR(IF(AB$2=$A$1,SUMIFS('Pre-Opening Cost'!$I:$I,'Pre-Opening Cost'!$B:$B,$D36),0),0)</f>
        <v>0</v>
      </c>
      <c r="AC36" s="29">
        <f>IFERROR(IF(AC$2=$A$1,SUMIFS('Pre-Opening Cost'!$I:$I,'Pre-Opening Cost'!$B:$B,$D36),0),0)</f>
        <v>0</v>
      </c>
      <c r="AD36" s="29">
        <f>IFERROR(IF(AD$2=$A$1,SUMIFS('Pre-Opening Cost'!$I:$I,'Pre-Opening Cost'!$B:$B,$D36),0),0)</f>
        <v>0</v>
      </c>
      <c r="AF36" s="216">
        <f t="shared" ref="AF36:AF39" si="52">SUM(F36:AD36)</f>
        <v>0</v>
      </c>
    </row>
    <row r="37" spans="2:32" x14ac:dyDescent="0.25">
      <c r="B37" s="21"/>
      <c r="C37" s="21"/>
      <c r="D37" s="60" t="s">
        <v>91</v>
      </c>
      <c r="E37" s="113">
        <v>0.1</v>
      </c>
      <c r="F37" s="29">
        <f>IFERROR(IF(F$2=$A$1,SUMIFS('Pre-Opening Cost'!$I:$I,'Pre-Opening Cost'!$B:$B,$D37),0),0)</f>
        <v>0</v>
      </c>
      <c r="G37" s="29">
        <f>IFERROR(IF(G$2=$A$1,SUMIFS('Pre-Opening Cost'!$I:$I,'Pre-Opening Cost'!$B:$B,$D37),0),0)</f>
        <v>0</v>
      </c>
      <c r="H37" s="29">
        <f>IFERROR(IF(H$2=$A$1,SUMIFS('Pre-Opening Cost'!$I:$I,'Pre-Opening Cost'!$B:$B,$D37),0),0)</f>
        <v>0</v>
      </c>
      <c r="I37" s="29">
        <f>IFERROR(IF(I$2=$A$1,SUMIFS('Pre-Opening Cost'!$I:$I,'Pre-Opening Cost'!$B:$B,$D37),0),0)</f>
        <v>0</v>
      </c>
      <c r="J37" s="29">
        <f>IFERROR(IF(J$2=$A$1,SUMIFS('Pre-Opening Cost'!$I:$I,'Pre-Opening Cost'!$B:$B,$D37),0),0)</f>
        <v>0</v>
      </c>
      <c r="K37" s="359">
        <f>IFERROR(IF(K$2=$A$1,SUMIFS('Pre-Opening Cost'!$I:$I,'Pre-Opening Cost'!$B:$B,$D37),0),0)</f>
        <v>0</v>
      </c>
      <c r="L37" s="29">
        <f>IFERROR(IF(L$2=$A$1,SUMIFS('Pre-Opening Cost'!$I:$I,'Pre-Opening Cost'!$B:$B,$D37),0),0)</f>
        <v>0</v>
      </c>
      <c r="M37" s="29">
        <f>IFERROR(IF(M$2=$A$1,SUMIFS('Pre-Opening Cost'!$I:$I,'Pre-Opening Cost'!$B:$B,$D37),0),0)</f>
        <v>0</v>
      </c>
      <c r="N37" s="29">
        <f>IFERROR(IF(N$2=$A$1,SUMIFS('Pre-Opening Cost'!$I:$I,'Pre-Opening Cost'!$B:$B,$D37),0),0)</f>
        <v>0</v>
      </c>
      <c r="O37" s="29">
        <f>IFERROR(IF(O$2=$A$1,SUMIFS('Pre-Opening Cost'!$I:$I,'Pre-Opening Cost'!$B:$B,$D37),0),0)</f>
        <v>0</v>
      </c>
      <c r="P37" s="29">
        <f>IFERROR(IF(P$2=$A$1,SUMIFS('Pre-Opening Cost'!$I:$I,'Pre-Opening Cost'!$B:$B,$D37),0),0)</f>
        <v>0</v>
      </c>
      <c r="Q37" s="29">
        <f>IFERROR(IF(Q$2=$A$1,SUMIFS('Pre-Opening Cost'!$I:$I,'Pre-Opening Cost'!$B:$B,$D37),0),0)</f>
        <v>0</v>
      </c>
      <c r="R37" s="29">
        <f>IFERROR(IF(R$2=$A$1,SUMIFS('Pre-Opening Cost'!$I:$I,'Pre-Opening Cost'!$B:$B,$D37),0),0)</f>
        <v>0</v>
      </c>
      <c r="S37" s="29">
        <f>IFERROR(IF(S$2=$A$1,SUMIFS('Pre-Opening Cost'!$I:$I,'Pre-Opening Cost'!$B:$B,$D37),0),0)</f>
        <v>0</v>
      </c>
      <c r="T37" s="29">
        <f>IFERROR(IF(T$2=$A$1,SUMIFS('Pre-Opening Cost'!$I:$I,'Pre-Opening Cost'!$B:$B,$D37),0),0)</f>
        <v>0</v>
      </c>
      <c r="U37" s="29">
        <f>IFERROR(IF(U$2=$A$1,SUMIFS('Pre-Opening Cost'!$I:$I,'Pre-Opening Cost'!$B:$B,$D37),0),0)</f>
        <v>0</v>
      </c>
      <c r="V37" s="29">
        <f>IFERROR(IF(V$2=$A$1,SUMIFS('Pre-Opening Cost'!$I:$I,'Pre-Opening Cost'!$B:$B,$D37),0),0)</f>
        <v>0</v>
      </c>
      <c r="W37" s="29">
        <f>IFERROR(IF(W$2=$A$1,SUMIFS('Pre-Opening Cost'!$I:$I,'Pre-Opening Cost'!$B:$B,$D37),0),0)</f>
        <v>0</v>
      </c>
      <c r="X37" s="29">
        <f>IFERROR(IF(X$2=$A$1,SUMIFS('Pre-Opening Cost'!$I:$I,'Pre-Opening Cost'!$B:$B,$D37),0),0)</f>
        <v>0</v>
      </c>
      <c r="Y37" s="29">
        <f>IFERROR(IF(Y$2=$A$1,SUMIFS('Pre-Opening Cost'!$I:$I,'Pre-Opening Cost'!$B:$B,$D37),0),0)</f>
        <v>0</v>
      </c>
      <c r="Z37" s="29">
        <f>IFERROR(IF(Z$2=$A$1,SUMIFS('Pre-Opening Cost'!$I:$I,'Pre-Opening Cost'!$B:$B,$D37),0),0)</f>
        <v>0</v>
      </c>
      <c r="AA37" s="29">
        <f>IFERROR(IF(AA$2=$A$1,SUMIFS('Pre-Opening Cost'!$I:$I,'Pre-Opening Cost'!$B:$B,$D37),0),0)</f>
        <v>0</v>
      </c>
      <c r="AB37" s="29">
        <f>IFERROR(IF(AB$2=$A$1,SUMIFS('Pre-Opening Cost'!$I:$I,'Pre-Opening Cost'!$B:$B,$D37),0),0)</f>
        <v>0</v>
      </c>
      <c r="AC37" s="29">
        <f>IFERROR(IF(AC$2=$A$1,SUMIFS('Pre-Opening Cost'!$I:$I,'Pre-Opening Cost'!$B:$B,$D37),0),0)</f>
        <v>0</v>
      </c>
      <c r="AD37" s="29">
        <f>IFERROR(IF(AD$2=$A$1,SUMIFS('Pre-Opening Cost'!$I:$I,'Pre-Opening Cost'!$B:$B,$D37),0),0)</f>
        <v>0</v>
      </c>
      <c r="AF37" s="216">
        <f t="shared" si="52"/>
        <v>0</v>
      </c>
    </row>
    <row r="38" spans="2:32" x14ac:dyDescent="0.25">
      <c r="B38" s="21"/>
      <c r="C38" s="21"/>
      <c r="D38" s="60" t="s">
        <v>92</v>
      </c>
      <c r="E38" s="113"/>
      <c r="F38" s="29">
        <f>IFERROR(IF(F$2=$A$1,SUMIFS('Pre-Opening Cost'!$I:$I,'Pre-Opening Cost'!$B:$B,$D38),0),0)</f>
        <v>0</v>
      </c>
      <c r="G38" s="29">
        <f>IFERROR(IF(G$2=$A$1,SUMIFS('Pre-Opening Cost'!$I:$I,'Pre-Opening Cost'!$B:$B,$D38),0),0)</f>
        <v>0</v>
      </c>
      <c r="H38" s="29">
        <f>IFERROR(IF(H$2=$A$1,SUMIFS('Pre-Opening Cost'!$I:$I,'Pre-Opening Cost'!$B:$B,$D38),0),0)</f>
        <v>0</v>
      </c>
      <c r="I38" s="29">
        <f>IFERROR(IF(I$2=$A$1,SUMIFS('Pre-Opening Cost'!$I:$I,'Pre-Opening Cost'!$B:$B,$D38),0),0)</f>
        <v>0</v>
      </c>
      <c r="J38" s="29">
        <f>IFERROR(IF(J$2=$A$1,SUMIFS('Pre-Opening Cost'!$I:$I,'Pre-Opening Cost'!$B:$B,$D38),0),0)</f>
        <v>0</v>
      </c>
      <c r="K38" s="359">
        <f>IFERROR(IF(K$2=$A$1,SUMIFS('Pre-Opening Cost'!$I:$I,'Pre-Opening Cost'!$B:$B,$D38),0),0)</f>
        <v>0</v>
      </c>
      <c r="L38" s="29">
        <f>IFERROR(IF(L$2=$A$1,SUMIFS('Pre-Opening Cost'!$I:$I,'Pre-Opening Cost'!$B:$B,$D38),0),0)</f>
        <v>0</v>
      </c>
      <c r="M38" s="29">
        <f>IFERROR(IF(M$2=$A$1,SUMIFS('Pre-Opening Cost'!$I:$I,'Pre-Opening Cost'!$B:$B,$D38),0),0)</f>
        <v>0</v>
      </c>
      <c r="N38" s="29">
        <f>IFERROR(IF(N$2=$A$1,SUMIFS('Pre-Opening Cost'!$I:$I,'Pre-Opening Cost'!$B:$B,$D38),0),0)</f>
        <v>0</v>
      </c>
      <c r="O38" s="29">
        <f>IFERROR(IF(O$2=$A$1,SUMIFS('Pre-Opening Cost'!$I:$I,'Pre-Opening Cost'!$B:$B,$D38),0),0)</f>
        <v>0</v>
      </c>
      <c r="P38" s="29">
        <f>IFERROR(IF(P$2=$A$1,SUMIFS('Pre-Opening Cost'!$I:$I,'Pre-Opening Cost'!$B:$B,$D38),0),0)</f>
        <v>0</v>
      </c>
      <c r="Q38" s="29">
        <f>IFERROR(IF(Q$2=$A$1,SUMIFS('Pre-Opening Cost'!$I:$I,'Pre-Opening Cost'!$B:$B,$D38),0),0)</f>
        <v>0</v>
      </c>
      <c r="R38" s="29">
        <f>IFERROR(IF(R$2=$A$1,SUMIFS('Pre-Opening Cost'!$I:$I,'Pre-Opening Cost'!$B:$B,$D38),0),0)</f>
        <v>0</v>
      </c>
      <c r="S38" s="29">
        <f>IFERROR(IF(S$2=$A$1,SUMIFS('Pre-Opening Cost'!$I:$I,'Pre-Opening Cost'!$B:$B,$D38),0),0)</f>
        <v>0</v>
      </c>
      <c r="T38" s="29">
        <f>IFERROR(IF(T$2=$A$1,SUMIFS('Pre-Opening Cost'!$I:$I,'Pre-Opening Cost'!$B:$B,$D38),0),0)</f>
        <v>0</v>
      </c>
      <c r="U38" s="29">
        <f>IFERROR(IF(U$2=$A$1,SUMIFS('Pre-Opening Cost'!$I:$I,'Pre-Opening Cost'!$B:$B,$D38),0),0)</f>
        <v>0</v>
      </c>
      <c r="V38" s="29">
        <f>IFERROR(IF(V$2=$A$1,SUMIFS('Pre-Opening Cost'!$I:$I,'Pre-Opening Cost'!$B:$B,$D38),0),0)</f>
        <v>0</v>
      </c>
      <c r="W38" s="29">
        <f>IFERROR(IF(W$2=$A$1,SUMIFS('Pre-Opening Cost'!$I:$I,'Pre-Opening Cost'!$B:$B,$D38),0),0)</f>
        <v>0</v>
      </c>
      <c r="X38" s="29">
        <f>IFERROR(IF(X$2=$A$1,SUMIFS('Pre-Opening Cost'!$I:$I,'Pre-Opening Cost'!$B:$B,$D38),0),0)</f>
        <v>0</v>
      </c>
      <c r="Y38" s="29">
        <f>IFERROR(IF(Y$2=$A$1,SUMIFS('Pre-Opening Cost'!$I:$I,'Pre-Opening Cost'!$B:$B,$D38),0),0)</f>
        <v>0</v>
      </c>
      <c r="Z38" s="29">
        <f>IFERROR(IF(Z$2=$A$1,SUMIFS('Pre-Opening Cost'!$I:$I,'Pre-Opening Cost'!$B:$B,$D38),0),0)</f>
        <v>0</v>
      </c>
      <c r="AA38" s="29">
        <f>IFERROR(IF(AA$2=$A$1,SUMIFS('Pre-Opening Cost'!$I:$I,'Pre-Opening Cost'!$B:$B,$D38),0),0)</f>
        <v>0</v>
      </c>
      <c r="AB38" s="29">
        <f>IFERROR(IF(AB$2=$A$1,SUMIFS('Pre-Opening Cost'!$I:$I,'Pre-Opening Cost'!$B:$B,$D38),0),0)</f>
        <v>0</v>
      </c>
      <c r="AC38" s="29">
        <f>IFERROR(IF(AC$2=$A$1,SUMIFS('Pre-Opening Cost'!$I:$I,'Pre-Opening Cost'!$B:$B,$D38),0),0)</f>
        <v>0</v>
      </c>
      <c r="AD38" s="29">
        <f>IFERROR(IF(AD$2=$A$1,SUMIFS('Pre-Opening Cost'!$I:$I,'Pre-Opening Cost'!$B:$B,$D38),0),0)</f>
        <v>0</v>
      </c>
      <c r="AF38" s="216">
        <f t="shared" si="52"/>
        <v>0</v>
      </c>
    </row>
    <row r="39" spans="2:32" x14ac:dyDescent="0.25">
      <c r="B39" s="21"/>
      <c r="C39" s="21"/>
      <c r="D39" s="60" t="s">
        <v>93</v>
      </c>
      <c r="E39" s="113">
        <v>0.1</v>
      </c>
      <c r="F39" s="29">
        <f>IFERROR(IF(F$2=$A$1,SUMIFS('Pre-Opening Cost'!$I:$I,'Pre-Opening Cost'!$B:$B,$D39),0),0)</f>
        <v>0</v>
      </c>
      <c r="G39" s="29">
        <f>IFERROR(IF(G$2=$A$1,SUMIFS('Pre-Opening Cost'!$I:$I,'Pre-Opening Cost'!$B:$B,$D39),0),0)</f>
        <v>0</v>
      </c>
      <c r="H39" s="29">
        <f>IFERROR(IF(H$2=$A$1,SUMIFS('Pre-Opening Cost'!$I:$I,'Pre-Opening Cost'!$B:$B,$D39),0),0)</f>
        <v>0</v>
      </c>
      <c r="I39" s="29">
        <f>IFERROR(IF(I$2=$A$1,SUMIFS('Pre-Opening Cost'!$I:$I,'Pre-Opening Cost'!$B:$B,$D39),0),0)</f>
        <v>0</v>
      </c>
      <c r="J39" s="29">
        <f>IFERROR(IF(J$2=$A$1,SUMIFS('Pre-Opening Cost'!$I:$I,'Pre-Opening Cost'!$B:$B,$D39),0),0)</f>
        <v>0</v>
      </c>
      <c r="K39" s="358">
        <f>IFERROR(IF(K$2=$A$1,SUMIFS('Pre-Opening Cost'!$I:$I,'Pre-Opening Cost'!$B:$B,$D39),0),0)</f>
        <v>0</v>
      </c>
      <c r="L39" s="29">
        <f>IFERROR(IF(L$2=$A$1,SUMIFS('Pre-Opening Cost'!$I:$I,'Pre-Opening Cost'!$B:$B,$D39),0),0)</f>
        <v>0</v>
      </c>
      <c r="M39" s="29">
        <f>IFERROR(IF(M$2=$A$1,SUMIFS('Pre-Opening Cost'!$I:$I,'Pre-Opening Cost'!$B:$B,$D39),0),0)</f>
        <v>0</v>
      </c>
      <c r="N39" s="29">
        <f>IFERROR(IF(N$2=$A$1,SUMIFS('Pre-Opening Cost'!$I:$I,'Pre-Opening Cost'!$B:$B,$D39),0),0)</f>
        <v>0</v>
      </c>
      <c r="O39" s="29">
        <f>IFERROR(IF(O$2=$A$1,SUMIFS('Pre-Opening Cost'!$I:$I,'Pre-Opening Cost'!$B:$B,$D39),0),0)</f>
        <v>0</v>
      </c>
      <c r="P39" s="29">
        <f>IFERROR(IF(P$2=$A$1,SUMIFS('Pre-Opening Cost'!$I:$I,'Pre-Opening Cost'!$B:$B,$D39),0),0)</f>
        <v>0</v>
      </c>
      <c r="Q39" s="29">
        <f>IFERROR(IF(Q$2=$A$1,SUMIFS('Pre-Opening Cost'!$I:$I,'Pre-Opening Cost'!$B:$B,$D39),0),0)</f>
        <v>0</v>
      </c>
      <c r="R39" s="29">
        <f>IFERROR(IF(R$2=$A$1,SUMIFS('Pre-Opening Cost'!$I:$I,'Pre-Opening Cost'!$B:$B,$D39),0),0)</f>
        <v>0</v>
      </c>
      <c r="S39" s="29">
        <f>IFERROR(IF(S$2=$A$1,SUMIFS('Pre-Opening Cost'!$I:$I,'Pre-Opening Cost'!$B:$B,$D39),0),0)</f>
        <v>0</v>
      </c>
      <c r="T39" s="29">
        <f>IFERROR(IF(T$2=$A$1,SUMIFS('Pre-Opening Cost'!$I:$I,'Pre-Opening Cost'!$B:$B,$D39),0),0)</f>
        <v>0</v>
      </c>
      <c r="U39" s="29">
        <f>IFERROR(IF(U$2=$A$1,SUMIFS('Pre-Opening Cost'!$I:$I,'Pre-Opening Cost'!$B:$B,$D39),0),0)</f>
        <v>0</v>
      </c>
      <c r="V39" s="29">
        <f>IFERROR(IF(V$2=$A$1,SUMIFS('Pre-Opening Cost'!$I:$I,'Pre-Opening Cost'!$B:$B,$D39),0),0)</f>
        <v>0</v>
      </c>
      <c r="W39" s="29">
        <f>IFERROR(IF(W$2=$A$1,SUMIFS('Pre-Opening Cost'!$I:$I,'Pre-Opening Cost'!$B:$B,$D39),0),0)</f>
        <v>0</v>
      </c>
      <c r="X39" s="29">
        <f>IFERROR(IF(X$2=$A$1,SUMIFS('Pre-Opening Cost'!$I:$I,'Pre-Opening Cost'!$B:$B,$D39),0),0)</f>
        <v>0</v>
      </c>
      <c r="Y39" s="29">
        <f>IFERROR(IF(Y$2=$A$1,SUMIFS('Pre-Opening Cost'!$I:$I,'Pre-Opening Cost'!$B:$B,$D39),0),0)</f>
        <v>0</v>
      </c>
      <c r="Z39" s="29">
        <f>IFERROR(IF(Z$2=$A$1,SUMIFS('Pre-Opening Cost'!$I:$I,'Pre-Opening Cost'!$B:$B,$D39),0),0)</f>
        <v>0</v>
      </c>
      <c r="AA39" s="29">
        <f>IFERROR(IF(AA$2=$A$1,SUMIFS('Pre-Opening Cost'!$I:$I,'Pre-Opening Cost'!$B:$B,$D39),0),0)</f>
        <v>0</v>
      </c>
      <c r="AB39" s="29">
        <f>IFERROR(IF(AB$2=$A$1,SUMIFS('Pre-Opening Cost'!$I:$I,'Pre-Opening Cost'!$B:$B,$D39),0),0)</f>
        <v>0</v>
      </c>
      <c r="AC39" s="29">
        <f>IFERROR(IF(AC$2=$A$1,SUMIFS('Pre-Opening Cost'!$I:$I,'Pre-Opening Cost'!$B:$B,$D39),0),0)</f>
        <v>0</v>
      </c>
      <c r="AD39" s="29">
        <f>IFERROR(IF(AD$2=$A$1,SUMIFS('Pre-Opening Cost'!$I:$I,'Pre-Opening Cost'!$B:$B,$D39),0),0)</f>
        <v>0</v>
      </c>
      <c r="AF39" s="216">
        <f t="shared" si="52"/>
        <v>0</v>
      </c>
    </row>
    <row r="40" spans="2:32" x14ac:dyDescent="0.25">
      <c r="B40" s="21"/>
      <c r="C40" s="42"/>
      <c r="D40" s="66" t="s">
        <v>277</v>
      </c>
      <c r="E40" s="63">
        <f>SUM(E41:E44)</f>
        <v>0</v>
      </c>
      <c r="F40" s="39">
        <f t="shared" ref="F40" si="53">SUM(F41:F44)</f>
        <v>0</v>
      </c>
      <c r="G40" s="39">
        <f t="shared" ref="G40" si="54">SUM(G41:G44)</f>
        <v>0</v>
      </c>
      <c r="H40" s="39">
        <f t="shared" ref="H40" si="55">SUM(H41:H44)</f>
        <v>0</v>
      </c>
      <c r="I40" s="39">
        <f t="shared" ref="I40" si="56">SUM(I41:I44)</f>
        <v>0</v>
      </c>
      <c r="J40" s="39">
        <f t="shared" ref="J40" si="57">SUM(J41:J44)</f>
        <v>0</v>
      </c>
      <c r="K40" s="357">
        <f t="shared" ref="K40:R40" si="58">SUM(K41:K44)</f>
        <v>0</v>
      </c>
      <c r="L40" s="39">
        <f t="shared" si="58"/>
        <v>0</v>
      </c>
      <c r="M40" s="39">
        <f t="shared" si="58"/>
        <v>0</v>
      </c>
      <c r="N40" s="39">
        <f t="shared" si="58"/>
        <v>0</v>
      </c>
      <c r="O40" s="39">
        <f t="shared" si="58"/>
        <v>0</v>
      </c>
      <c r="P40" s="39">
        <f t="shared" si="58"/>
        <v>0</v>
      </c>
      <c r="Q40" s="39">
        <f t="shared" si="58"/>
        <v>0</v>
      </c>
      <c r="R40" s="39">
        <f t="shared" si="58"/>
        <v>0</v>
      </c>
      <c r="S40" s="39">
        <f t="shared" ref="S40:AB40" si="59">SUM(S41:S44)</f>
        <v>0</v>
      </c>
      <c r="T40" s="39">
        <f t="shared" si="59"/>
        <v>0</v>
      </c>
      <c r="U40" s="39">
        <f t="shared" si="59"/>
        <v>0</v>
      </c>
      <c r="V40" s="39">
        <f t="shared" si="59"/>
        <v>0</v>
      </c>
      <c r="W40" s="39">
        <f t="shared" si="59"/>
        <v>0</v>
      </c>
      <c r="X40" s="39">
        <f t="shared" si="59"/>
        <v>0</v>
      </c>
      <c r="Y40" s="39">
        <f t="shared" si="59"/>
        <v>0</v>
      </c>
      <c r="Z40" s="39">
        <f t="shared" si="59"/>
        <v>0</v>
      </c>
      <c r="AA40" s="39">
        <f t="shared" si="59"/>
        <v>0</v>
      </c>
      <c r="AB40" s="39">
        <f t="shared" si="59"/>
        <v>0</v>
      </c>
      <c r="AC40" s="39">
        <f t="shared" ref="AC40:AD40" si="60">SUM(AC41:AC44)</f>
        <v>0</v>
      </c>
      <c r="AD40" s="39">
        <f t="shared" si="60"/>
        <v>0</v>
      </c>
      <c r="AF40" s="215">
        <f t="shared" ref="AF40" si="61">SUM(AF41:AF44)</f>
        <v>0</v>
      </c>
    </row>
    <row r="41" spans="2:32" x14ac:dyDescent="0.25">
      <c r="B41" s="21"/>
      <c r="C41" s="21"/>
      <c r="D41" s="60" t="s">
        <v>12</v>
      </c>
      <c r="E41" s="56"/>
      <c r="F41" s="29">
        <f>IFERROR(IF(F$2=$A$1,SUMIFS('Pre-Opening Cost'!$I:$I,'Pre-Opening Cost'!$B:$B,$D41),0),0)</f>
        <v>0</v>
      </c>
      <c r="G41" s="29">
        <f>IFERROR(IF(G$2=$A$1,SUMIFS('Pre-Opening Cost'!$I:$I,'Pre-Opening Cost'!$B:$B,$D41),0),0)</f>
        <v>0</v>
      </c>
      <c r="H41" s="29">
        <f>IFERROR(IF(H$2=$A$1,SUMIFS('Pre-Opening Cost'!$I:$I,'Pre-Opening Cost'!$B:$B,$D41),0),0)</f>
        <v>0</v>
      </c>
      <c r="I41" s="29">
        <f>IFERROR(IF(I$2=$A$1,SUMIFS('Pre-Opening Cost'!$I:$I,'Pre-Opening Cost'!$B:$B,$D41),0),0)</f>
        <v>0</v>
      </c>
      <c r="J41" s="29">
        <f>IFERROR(IF(J$2=$A$1,SUMIFS('Pre-Opening Cost'!$I:$I,'Pre-Opening Cost'!$B:$B,$D41),0),0)</f>
        <v>0</v>
      </c>
      <c r="K41" s="358">
        <f>IFERROR(IF(K$2=$A$1,SUMIFS('Pre-Opening Cost'!$I:$I,'Pre-Opening Cost'!$B:$B,$D41),0),0)</f>
        <v>0</v>
      </c>
      <c r="L41" s="29">
        <f>IFERROR(IF(L$2=$A$1,SUMIFS('Pre-Opening Cost'!$I:$I,'Pre-Opening Cost'!$B:$B,$D41),0),0)</f>
        <v>0</v>
      </c>
      <c r="M41" s="29">
        <f>IFERROR(IF(M$2=$A$1,SUMIFS('Pre-Opening Cost'!$I:$I,'Pre-Opening Cost'!$B:$B,$D41),0),0)</f>
        <v>0</v>
      </c>
      <c r="N41" s="29">
        <f>IFERROR(IF(N$2=$A$1,SUMIFS('Pre-Opening Cost'!$I:$I,'Pre-Opening Cost'!$B:$B,$D41),0),0)</f>
        <v>0</v>
      </c>
      <c r="O41" s="29">
        <f>IFERROR(IF(O$2=$A$1,SUMIFS('Pre-Opening Cost'!$I:$I,'Pre-Opening Cost'!$B:$B,$D41),0),0)</f>
        <v>0</v>
      </c>
      <c r="P41" s="29">
        <f>IFERROR(IF(P$2=$A$1,SUMIFS('Pre-Opening Cost'!$I:$I,'Pre-Opening Cost'!$B:$B,$D41),0),0)</f>
        <v>0</v>
      </c>
      <c r="Q41" s="29">
        <f>IFERROR(IF(Q$2=$A$1,SUMIFS('Pre-Opening Cost'!$I:$I,'Pre-Opening Cost'!$B:$B,$D41),0),0)</f>
        <v>0</v>
      </c>
      <c r="R41" s="29">
        <f>IFERROR(IF(R$2=$A$1,SUMIFS('Pre-Opening Cost'!$I:$I,'Pre-Opening Cost'!$B:$B,$D41),0),0)</f>
        <v>0</v>
      </c>
      <c r="S41" s="29">
        <f>IFERROR(IF(S$2=$A$1,SUMIFS('Pre-Opening Cost'!$I:$I,'Pre-Opening Cost'!$B:$B,$D41),0),0)</f>
        <v>0</v>
      </c>
      <c r="T41" s="29">
        <f>IFERROR(IF(T$2=$A$1,SUMIFS('Pre-Opening Cost'!$I:$I,'Pre-Opening Cost'!$B:$B,$D41),0),0)</f>
        <v>0</v>
      </c>
      <c r="U41" s="29">
        <f>IFERROR(IF(U$2=$A$1,SUMIFS('Pre-Opening Cost'!$I:$I,'Pre-Opening Cost'!$B:$B,$D41),0),0)</f>
        <v>0</v>
      </c>
      <c r="V41" s="29">
        <f>IFERROR(IF(V$2=$A$1,SUMIFS('Pre-Opening Cost'!$I:$I,'Pre-Opening Cost'!$B:$B,$D41),0),0)</f>
        <v>0</v>
      </c>
      <c r="W41" s="29">
        <f>IFERROR(IF(W$2=$A$1,SUMIFS('Pre-Opening Cost'!$I:$I,'Pre-Opening Cost'!$B:$B,$D41),0),0)</f>
        <v>0</v>
      </c>
      <c r="X41" s="29">
        <f>IFERROR(IF(X$2=$A$1,SUMIFS('Pre-Opening Cost'!$I:$I,'Pre-Opening Cost'!$B:$B,$D41),0),0)</f>
        <v>0</v>
      </c>
      <c r="Y41" s="29">
        <f>IFERROR(IF(Y$2=$A$1,SUMIFS('Pre-Opening Cost'!$I:$I,'Pre-Opening Cost'!$B:$B,$D41),0),0)</f>
        <v>0</v>
      </c>
      <c r="Z41" s="29">
        <f>IFERROR(IF(Z$2=$A$1,SUMIFS('Pre-Opening Cost'!$I:$I,'Pre-Opening Cost'!$B:$B,$D41),0),0)</f>
        <v>0</v>
      </c>
      <c r="AA41" s="29">
        <f>IFERROR(IF(AA$2=$A$1,SUMIFS('Pre-Opening Cost'!$I:$I,'Pre-Opening Cost'!$B:$B,$D41),0),0)</f>
        <v>0</v>
      </c>
      <c r="AB41" s="29">
        <f>IFERROR(IF(AB$2=$A$1,SUMIFS('Pre-Opening Cost'!$I:$I,'Pre-Opening Cost'!$B:$B,$D41),0),0)</f>
        <v>0</v>
      </c>
      <c r="AC41" s="29">
        <f>IFERROR(IF(AC$2=$A$1,SUMIFS('Pre-Opening Cost'!$I:$I,'Pre-Opening Cost'!$B:$B,$D41),0),0)</f>
        <v>0</v>
      </c>
      <c r="AD41" s="29">
        <f>IFERROR(IF(AD$2=$A$1,SUMIFS('Pre-Opening Cost'!$I:$I,'Pre-Opening Cost'!$B:$B,$D41),0),0)</f>
        <v>0</v>
      </c>
      <c r="AF41" s="216">
        <f t="shared" ref="AF41:AF44" si="62">SUM(F41:AD41)</f>
        <v>0</v>
      </c>
    </row>
    <row r="42" spans="2:32" x14ac:dyDescent="0.25">
      <c r="B42" s="21"/>
      <c r="C42" s="20"/>
      <c r="D42" s="60" t="s">
        <v>49</v>
      </c>
      <c r="E42" s="29">
        <f>C42*65%</f>
        <v>0</v>
      </c>
      <c r="F42" s="29">
        <f>IFERROR(IF(F$2=$A$1,SUMIFS('Pre-Opening Cost'!$I:$I,'Pre-Opening Cost'!$B:$B,$D42),0),0)</f>
        <v>0</v>
      </c>
      <c r="G42" s="29">
        <f>IFERROR(IF(G$2=$A$1,SUMIFS('Pre-Opening Cost'!$I:$I,'Pre-Opening Cost'!$B:$B,$D42),0),0)</f>
        <v>0</v>
      </c>
      <c r="H42" s="29">
        <f>IFERROR(IF(H$2=$A$1,SUMIFS('Pre-Opening Cost'!$I:$I,'Pre-Opening Cost'!$B:$B,$D42),0),0)</f>
        <v>0</v>
      </c>
      <c r="I42" s="29">
        <f>IFERROR(IF(I$2=$A$1,SUMIFS('Pre-Opening Cost'!$I:$I,'Pre-Opening Cost'!$B:$B,$D42),0),0)</f>
        <v>0</v>
      </c>
      <c r="J42" s="29">
        <f>IFERROR(IF(J$2=$A$1,SUMIFS('Pre-Opening Cost'!$I:$I,'Pre-Opening Cost'!$B:$B,$D42),0),0)</f>
        <v>0</v>
      </c>
      <c r="K42" s="358">
        <f>IFERROR(IF(K$2=$A$1,SUMIFS('Pre-Opening Cost'!$I:$I,'Pre-Opening Cost'!$B:$B,$D42),0),0)</f>
        <v>0</v>
      </c>
      <c r="L42" s="29">
        <f>IFERROR(IF(L$2=$A$1,SUMIFS('Pre-Opening Cost'!$I:$I,'Pre-Opening Cost'!$B:$B,$D42),0),0)</f>
        <v>0</v>
      </c>
      <c r="M42" s="29">
        <f>IFERROR(IF(M$2=$A$1,SUMIFS('Pre-Opening Cost'!$I:$I,'Pre-Opening Cost'!$B:$B,$D42),0),0)</f>
        <v>0</v>
      </c>
      <c r="N42" s="29">
        <f>IFERROR(IF(N$2=$A$1,SUMIFS('Pre-Opening Cost'!$I:$I,'Pre-Opening Cost'!$B:$B,$D42),0),0)</f>
        <v>0</v>
      </c>
      <c r="O42" s="29">
        <f>IFERROR(IF(O$2=$A$1,SUMIFS('Pre-Opening Cost'!$I:$I,'Pre-Opening Cost'!$B:$B,$D42),0),0)</f>
        <v>0</v>
      </c>
      <c r="P42" s="29">
        <f>IFERROR(IF(P$2=$A$1,SUMIFS('Pre-Opening Cost'!$I:$I,'Pre-Opening Cost'!$B:$B,$D42),0),0)</f>
        <v>0</v>
      </c>
      <c r="Q42" s="29">
        <f>IFERROR(IF(Q$2=$A$1,SUMIFS('Pre-Opening Cost'!$I:$I,'Pre-Opening Cost'!$B:$B,$D42),0),0)</f>
        <v>0</v>
      </c>
      <c r="R42" s="29">
        <f>IFERROR(IF(R$2=$A$1,SUMIFS('Pre-Opening Cost'!$I:$I,'Pre-Opening Cost'!$B:$B,$D42),0),0)</f>
        <v>0</v>
      </c>
      <c r="S42" s="29">
        <f>IFERROR(IF(S$2=$A$1,SUMIFS('Pre-Opening Cost'!$I:$I,'Pre-Opening Cost'!$B:$B,$D42),0),0)</f>
        <v>0</v>
      </c>
      <c r="T42" s="29">
        <f>IFERROR(IF(T$2=$A$1,SUMIFS('Pre-Opening Cost'!$I:$I,'Pre-Opening Cost'!$B:$B,$D42),0),0)</f>
        <v>0</v>
      </c>
      <c r="U42" s="29">
        <f>IFERROR(IF(U$2=$A$1,SUMIFS('Pre-Opening Cost'!$I:$I,'Pre-Opening Cost'!$B:$B,$D42),0),0)</f>
        <v>0</v>
      </c>
      <c r="V42" s="29">
        <f>IFERROR(IF(V$2=$A$1,SUMIFS('Pre-Opening Cost'!$I:$I,'Pre-Opening Cost'!$B:$B,$D42),0),0)</f>
        <v>0</v>
      </c>
      <c r="W42" s="29">
        <f>IFERROR(IF(W$2=$A$1,SUMIFS('Pre-Opening Cost'!$I:$I,'Pre-Opening Cost'!$B:$B,$D42),0),0)</f>
        <v>0</v>
      </c>
      <c r="X42" s="29">
        <f>IFERROR(IF(X$2=$A$1,SUMIFS('Pre-Opening Cost'!$I:$I,'Pre-Opening Cost'!$B:$B,$D42),0),0)</f>
        <v>0</v>
      </c>
      <c r="Y42" s="29">
        <f>IFERROR(IF(Y$2=$A$1,SUMIFS('Pre-Opening Cost'!$I:$I,'Pre-Opening Cost'!$B:$B,$D42),0),0)</f>
        <v>0</v>
      </c>
      <c r="Z42" s="29">
        <f>IFERROR(IF(Z$2=$A$1,SUMIFS('Pre-Opening Cost'!$I:$I,'Pre-Opening Cost'!$B:$B,$D42),0),0)</f>
        <v>0</v>
      </c>
      <c r="AA42" s="29">
        <f>IFERROR(IF(AA$2=$A$1,SUMIFS('Pre-Opening Cost'!$I:$I,'Pre-Opening Cost'!$B:$B,$D42),0),0)</f>
        <v>0</v>
      </c>
      <c r="AB42" s="29">
        <f>IFERROR(IF(AB$2=$A$1,SUMIFS('Pre-Opening Cost'!$I:$I,'Pre-Opening Cost'!$B:$B,$D42),0),0)</f>
        <v>0</v>
      </c>
      <c r="AC42" s="29">
        <f>IFERROR(IF(AC$2=$A$1,SUMIFS('Pre-Opening Cost'!$I:$I,'Pre-Opening Cost'!$B:$B,$D42),0),0)</f>
        <v>0</v>
      </c>
      <c r="AD42" s="29">
        <f>IFERROR(IF(AD$2=$A$1,SUMIFS('Pre-Opening Cost'!$I:$I,'Pre-Opening Cost'!$B:$B,$D42),0),0)</f>
        <v>0</v>
      </c>
      <c r="AF42" s="216">
        <f t="shared" si="62"/>
        <v>0</v>
      </c>
    </row>
    <row r="43" spans="2:32" x14ac:dyDescent="0.25">
      <c r="B43" s="21"/>
      <c r="C43" s="21"/>
      <c r="D43" s="60" t="s">
        <v>50</v>
      </c>
      <c r="E43" s="29">
        <f>'Trading Input Sheet'!D82</f>
        <v>0</v>
      </c>
      <c r="F43" s="29">
        <f>IFERROR(IF(F$2=$A$1,SUMIFS('Pre-Opening Cost'!$I:$I,'Pre-Opening Cost'!$B:$B,$D43),0),0)</f>
        <v>0</v>
      </c>
      <c r="G43" s="29">
        <f>IFERROR(IF(G$2=$A$1,SUMIFS('Pre-Opening Cost'!$I:$I,'Pre-Opening Cost'!$B:$B,$D43),0),0)</f>
        <v>0</v>
      </c>
      <c r="H43" s="29">
        <f>IFERROR(IF(H$2=$A$1,SUMIFS('Pre-Opening Cost'!$I:$I,'Pre-Opening Cost'!$B:$B,$D43),0),0)</f>
        <v>0</v>
      </c>
      <c r="I43" s="29">
        <f>IFERROR(IF(I$2=$A$1,SUMIFS('Pre-Opening Cost'!$I:$I,'Pre-Opening Cost'!$B:$B,$D43),0),0)</f>
        <v>0</v>
      </c>
      <c r="J43" s="29">
        <f>IFERROR(IF(J$2=$A$1,SUMIFS('Pre-Opening Cost'!$I:$I,'Pre-Opening Cost'!$B:$B,$D43),0),0)</f>
        <v>0</v>
      </c>
      <c r="K43" s="358">
        <f>IFERROR(IF(K$2=$A$1,SUMIFS('Pre-Opening Cost'!$I:$I,'Pre-Opening Cost'!$B:$B,$D43),0),0)</f>
        <v>0</v>
      </c>
      <c r="L43" s="29">
        <f>IFERROR(IF(L$2=$A$1,SUMIFS('Pre-Opening Cost'!$I:$I,'Pre-Opening Cost'!$B:$B,$D43),0),0)</f>
        <v>0</v>
      </c>
      <c r="M43" s="29">
        <f>IFERROR(IF(M$2=$A$1,SUMIFS('Pre-Opening Cost'!$I:$I,'Pre-Opening Cost'!$B:$B,$D43),0),0)</f>
        <v>0</v>
      </c>
      <c r="N43" s="29">
        <f>IFERROR(IF(N$2=$A$1,SUMIFS('Pre-Opening Cost'!$I:$I,'Pre-Opening Cost'!$B:$B,$D43),0),0)</f>
        <v>0</v>
      </c>
      <c r="O43" s="29">
        <f>IFERROR(IF(O$2=$A$1,SUMIFS('Pre-Opening Cost'!$I:$I,'Pre-Opening Cost'!$B:$B,$D43),0),0)</f>
        <v>0</v>
      </c>
      <c r="P43" s="29">
        <f>IFERROR(IF(P$2=$A$1,SUMIFS('Pre-Opening Cost'!$I:$I,'Pre-Opening Cost'!$B:$B,$D43),0),0)</f>
        <v>0</v>
      </c>
      <c r="Q43" s="29">
        <f>IFERROR(IF(Q$2=$A$1,SUMIFS('Pre-Opening Cost'!$I:$I,'Pre-Opening Cost'!$B:$B,$D43),0),0)</f>
        <v>0</v>
      </c>
      <c r="R43" s="29">
        <f>IFERROR(IF(R$2=$A$1,SUMIFS('Pre-Opening Cost'!$I:$I,'Pre-Opening Cost'!$B:$B,$D43),0),0)</f>
        <v>0</v>
      </c>
      <c r="S43" s="29">
        <f>IFERROR(IF(S$2=$A$1,SUMIFS('Pre-Opening Cost'!$I:$I,'Pre-Opening Cost'!$B:$B,$D43),0),0)</f>
        <v>0</v>
      </c>
      <c r="T43" s="29">
        <f>IFERROR(IF(T$2=$A$1,SUMIFS('Pre-Opening Cost'!$I:$I,'Pre-Opening Cost'!$B:$B,$D43),0),0)</f>
        <v>0</v>
      </c>
      <c r="U43" s="29">
        <f>IFERROR(IF(U$2=$A$1,SUMIFS('Pre-Opening Cost'!$I:$I,'Pre-Opening Cost'!$B:$B,$D43),0),0)</f>
        <v>0</v>
      </c>
      <c r="V43" s="29">
        <f>IFERROR(IF(V$2=$A$1,SUMIFS('Pre-Opening Cost'!$I:$I,'Pre-Opening Cost'!$B:$B,$D43),0),0)</f>
        <v>0</v>
      </c>
      <c r="W43" s="29">
        <f>IFERROR(IF(W$2=$A$1,SUMIFS('Pre-Opening Cost'!$I:$I,'Pre-Opening Cost'!$B:$B,$D43),0),0)</f>
        <v>0</v>
      </c>
      <c r="X43" s="29">
        <f>IFERROR(IF(X$2=$A$1,SUMIFS('Pre-Opening Cost'!$I:$I,'Pre-Opening Cost'!$B:$B,$D43),0),0)</f>
        <v>0</v>
      </c>
      <c r="Y43" s="29">
        <f>IFERROR(IF(Y$2=$A$1,SUMIFS('Pre-Opening Cost'!$I:$I,'Pre-Opening Cost'!$B:$B,$D43),0),0)</f>
        <v>0</v>
      </c>
      <c r="Z43" s="29">
        <f>IFERROR(IF(Z$2=$A$1,SUMIFS('Pre-Opening Cost'!$I:$I,'Pre-Opening Cost'!$B:$B,$D43),0),0)</f>
        <v>0</v>
      </c>
      <c r="AA43" s="29">
        <f>IFERROR(IF(AA$2=$A$1,SUMIFS('Pre-Opening Cost'!$I:$I,'Pre-Opening Cost'!$B:$B,$D43),0),0)</f>
        <v>0</v>
      </c>
      <c r="AB43" s="29">
        <f>IFERROR(IF(AB$2=$A$1,SUMIFS('Pre-Opening Cost'!$I:$I,'Pre-Opening Cost'!$B:$B,$D43),0),0)</f>
        <v>0</v>
      </c>
      <c r="AC43" s="29">
        <f>IFERROR(IF(AC$2=$A$1,SUMIFS('Pre-Opening Cost'!$I:$I,'Pre-Opening Cost'!$B:$B,$D43),0),0)</f>
        <v>0</v>
      </c>
      <c r="AD43" s="29">
        <f>IFERROR(IF(AD$2=$A$1,SUMIFS('Pre-Opening Cost'!$I:$I,'Pre-Opening Cost'!$B:$B,$D43),0),0)</f>
        <v>0</v>
      </c>
      <c r="AF43" s="216">
        <f t="shared" si="62"/>
        <v>0</v>
      </c>
    </row>
    <row r="44" spans="2:32" x14ac:dyDescent="0.25">
      <c r="B44" s="21"/>
      <c r="C44" s="21"/>
      <c r="D44" s="60" t="s">
        <v>13</v>
      </c>
      <c r="E44" s="56"/>
      <c r="F44" s="29">
        <f>IFERROR(IF(F$2=$A$1,SUMIFS('Pre-Opening Cost'!$I:$I,'Pre-Opening Cost'!$B:$B,$D44),0),0)</f>
        <v>0</v>
      </c>
      <c r="G44" s="29">
        <f>IFERROR(IF(G$2=$A$1,SUMIFS('Pre-Opening Cost'!$I:$I,'Pre-Opening Cost'!$B:$B,$D44),0),0)</f>
        <v>0</v>
      </c>
      <c r="H44" s="29">
        <f>IFERROR(IF(H$2=$A$1,SUMIFS('Pre-Opening Cost'!$I:$I,'Pre-Opening Cost'!$B:$B,$D44),0),0)</f>
        <v>0</v>
      </c>
      <c r="I44" s="29">
        <f>IFERROR(IF(I$2=$A$1,SUMIFS('Pre-Opening Cost'!$I:$I,'Pre-Opening Cost'!$B:$B,$D44),0),0)</f>
        <v>0</v>
      </c>
      <c r="J44" s="29">
        <f>IFERROR(IF(J$2=$A$1,SUMIFS('Pre-Opening Cost'!$I:$I,'Pre-Opening Cost'!$B:$B,$D44),0),0)</f>
        <v>0</v>
      </c>
      <c r="K44" s="358">
        <f>IFERROR(IF(K$2=$A$1,SUMIFS('Pre-Opening Cost'!$I:$I,'Pre-Opening Cost'!$B:$B,$D44),0),0)</f>
        <v>0</v>
      </c>
      <c r="L44" s="29">
        <f>IFERROR(IF(L$2=$A$1,SUMIFS('Pre-Opening Cost'!$I:$I,'Pre-Opening Cost'!$B:$B,$D44),0),0)</f>
        <v>0</v>
      </c>
      <c r="M44" s="29">
        <f>IFERROR(IF(M$2=$A$1,SUMIFS('Pre-Opening Cost'!$I:$I,'Pre-Opening Cost'!$B:$B,$D44),0),0)</f>
        <v>0</v>
      </c>
      <c r="N44" s="29">
        <f>IFERROR(IF(N$2=$A$1,SUMIFS('Pre-Opening Cost'!$I:$I,'Pre-Opening Cost'!$B:$B,$D44),0),0)</f>
        <v>0</v>
      </c>
      <c r="O44" s="29">
        <f>IFERROR(IF(O$2=$A$1,SUMIFS('Pre-Opening Cost'!$I:$I,'Pre-Opening Cost'!$B:$B,$D44),0),0)</f>
        <v>0</v>
      </c>
      <c r="P44" s="29">
        <f>IFERROR(IF(P$2=$A$1,SUMIFS('Pre-Opening Cost'!$I:$I,'Pre-Opening Cost'!$B:$B,$D44),0),0)</f>
        <v>0</v>
      </c>
      <c r="Q44" s="29">
        <f>IFERROR(IF(Q$2=$A$1,SUMIFS('Pre-Opening Cost'!$I:$I,'Pre-Opening Cost'!$B:$B,$D44),0),0)</f>
        <v>0</v>
      </c>
      <c r="R44" s="29">
        <f>IFERROR(IF(R$2=$A$1,SUMIFS('Pre-Opening Cost'!$I:$I,'Pre-Opening Cost'!$B:$B,$D44),0),0)</f>
        <v>0</v>
      </c>
      <c r="S44" s="29">
        <f>IFERROR(IF(S$2=$A$1,SUMIFS('Pre-Opening Cost'!$I:$I,'Pre-Opening Cost'!$B:$B,$D44),0),0)</f>
        <v>0</v>
      </c>
      <c r="T44" s="29">
        <f>IFERROR(IF(T$2=$A$1,SUMIFS('Pre-Opening Cost'!$I:$I,'Pre-Opening Cost'!$B:$B,$D44),0),0)</f>
        <v>0</v>
      </c>
      <c r="U44" s="29">
        <f>IFERROR(IF(U$2=$A$1,SUMIFS('Pre-Opening Cost'!$I:$I,'Pre-Opening Cost'!$B:$B,$D44),0),0)</f>
        <v>0</v>
      </c>
      <c r="V44" s="29">
        <f>IFERROR(IF(V$2=$A$1,SUMIFS('Pre-Opening Cost'!$I:$I,'Pre-Opening Cost'!$B:$B,$D44),0),0)</f>
        <v>0</v>
      </c>
      <c r="W44" s="29">
        <f>IFERROR(IF(W$2=$A$1,SUMIFS('Pre-Opening Cost'!$I:$I,'Pre-Opening Cost'!$B:$B,$D44),0),0)</f>
        <v>0</v>
      </c>
      <c r="X44" s="29">
        <f>IFERROR(IF(X$2=$A$1,SUMIFS('Pre-Opening Cost'!$I:$I,'Pre-Opening Cost'!$B:$B,$D44),0),0)</f>
        <v>0</v>
      </c>
      <c r="Y44" s="29">
        <f>IFERROR(IF(Y$2=$A$1,SUMIFS('Pre-Opening Cost'!$I:$I,'Pre-Opening Cost'!$B:$B,$D44),0),0)</f>
        <v>0</v>
      </c>
      <c r="Z44" s="29">
        <f>IFERROR(IF(Z$2=$A$1,SUMIFS('Pre-Opening Cost'!$I:$I,'Pre-Opening Cost'!$B:$B,$D44),0),0)</f>
        <v>0</v>
      </c>
      <c r="AA44" s="29">
        <f>IFERROR(IF(AA$2=$A$1,SUMIFS('Pre-Opening Cost'!$I:$I,'Pre-Opening Cost'!$B:$B,$D44),0),0)</f>
        <v>0</v>
      </c>
      <c r="AB44" s="29">
        <f>IFERROR(IF(AB$2=$A$1,SUMIFS('Pre-Opening Cost'!$I:$I,'Pre-Opening Cost'!$B:$B,$D44),0),0)</f>
        <v>0</v>
      </c>
      <c r="AC44" s="29">
        <f>IFERROR(IF(AC$2=$A$1,SUMIFS('Pre-Opening Cost'!$I:$I,'Pre-Opening Cost'!$B:$B,$D44),0),0)</f>
        <v>0</v>
      </c>
      <c r="AD44" s="29">
        <f>IFERROR(IF(AD$2=$A$1,SUMIFS('Pre-Opening Cost'!$I:$I,'Pre-Opening Cost'!$B:$B,$D44),0),0)</f>
        <v>0</v>
      </c>
      <c r="AF44" s="216">
        <f t="shared" si="62"/>
        <v>0</v>
      </c>
    </row>
    <row r="45" spans="2:32" x14ac:dyDescent="0.25">
      <c r="B45" s="21"/>
      <c r="C45" s="21"/>
      <c r="D45" s="60"/>
      <c r="E45" s="56"/>
      <c r="F45" s="29"/>
      <c r="G45" s="29"/>
      <c r="H45" s="29"/>
      <c r="I45" s="29"/>
      <c r="J45" s="29"/>
      <c r="K45" s="358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F45" s="216"/>
    </row>
    <row r="46" spans="2:32" x14ac:dyDescent="0.25">
      <c r="D46" s="67" t="s">
        <v>278</v>
      </c>
      <c r="E46" s="41" t="e">
        <f>E40+E35+E30+E25+E18+E13</f>
        <v>#REF!</v>
      </c>
      <c r="F46" s="84">
        <f t="shared" ref="F46" si="63">F40+F35+F30+F25+F18+F13</f>
        <v>0</v>
      </c>
      <c r="G46" s="84">
        <f t="shared" ref="G46" si="64">G40+G35+G30+G25+G18+G13</f>
        <v>0</v>
      </c>
      <c r="H46" s="84">
        <f t="shared" ref="H46" si="65">H40+H35+H30+H25+H18+H13</f>
        <v>0</v>
      </c>
      <c r="I46" s="84">
        <f t="shared" ref="I46" si="66">I40+I35+I30+I25+I18+I13</f>
        <v>0</v>
      </c>
      <c r="J46" s="84">
        <f t="shared" ref="J46" si="67">J40+J35+J30+J25+J18+J13</f>
        <v>0</v>
      </c>
      <c r="K46" s="360">
        <f t="shared" ref="K46:R46" si="68">K40+K35+K30+K25+K18+K13</f>
        <v>0</v>
      </c>
      <c r="L46" s="84">
        <f t="shared" si="68"/>
        <v>0</v>
      </c>
      <c r="M46" s="84">
        <f t="shared" si="68"/>
        <v>0</v>
      </c>
      <c r="N46" s="84">
        <f t="shared" si="68"/>
        <v>0</v>
      </c>
      <c r="O46" s="84">
        <f t="shared" si="68"/>
        <v>0</v>
      </c>
      <c r="P46" s="84">
        <f t="shared" si="68"/>
        <v>0</v>
      </c>
      <c r="Q46" s="84">
        <f t="shared" si="68"/>
        <v>0</v>
      </c>
      <c r="R46" s="84">
        <f t="shared" si="68"/>
        <v>0</v>
      </c>
      <c r="S46" s="84">
        <f t="shared" ref="S46:AB46" si="69">S40+S35+S30+S25+S18+S13</f>
        <v>0</v>
      </c>
      <c r="T46" s="84">
        <f t="shared" si="69"/>
        <v>0</v>
      </c>
      <c r="U46" s="84">
        <f t="shared" si="69"/>
        <v>0</v>
      </c>
      <c r="V46" s="84">
        <f t="shared" si="69"/>
        <v>0</v>
      </c>
      <c r="W46" s="84">
        <f t="shared" si="69"/>
        <v>0</v>
      </c>
      <c r="X46" s="84">
        <f t="shared" si="69"/>
        <v>0</v>
      </c>
      <c r="Y46" s="84">
        <f t="shared" si="69"/>
        <v>0</v>
      </c>
      <c r="Z46" s="84">
        <f t="shared" si="69"/>
        <v>0</v>
      </c>
      <c r="AA46" s="84">
        <f t="shared" si="69"/>
        <v>0</v>
      </c>
      <c r="AB46" s="84">
        <f t="shared" si="69"/>
        <v>0</v>
      </c>
      <c r="AC46" s="84">
        <f t="shared" ref="AC46:AD46" si="70">AC40+AC35+AC30+AC25+AC18+AC13</f>
        <v>0</v>
      </c>
      <c r="AD46" s="84">
        <f t="shared" si="70"/>
        <v>0</v>
      </c>
      <c r="AF46" s="217">
        <f t="shared" ref="AF46" si="71">AF40+AF35+AF30+AF25+AF18+AF13</f>
        <v>0</v>
      </c>
    </row>
    <row r="47" spans="2:32" x14ac:dyDescent="0.25">
      <c r="D47" s="69"/>
      <c r="E47" s="46"/>
      <c r="F47" s="29"/>
      <c r="G47" s="29"/>
      <c r="H47" s="29"/>
      <c r="I47" s="29"/>
      <c r="J47" s="29"/>
      <c r="K47" s="35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F47" s="216"/>
    </row>
    <row r="48" spans="2:32" x14ac:dyDescent="0.25">
      <c r="D48" s="54" t="s">
        <v>19</v>
      </c>
      <c r="E48" s="71"/>
      <c r="F48" s="29"/>
      <c r="G48" s="29"/>
      <c r="H48" s="29"/>
      <c r="I48" s="29"/>
      <c r="J48" s="29"/>
      <c r="K48" s="358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F48" s="216"/>
    </row>
    <row r="49" spans="2:32" x14ac:dyDescent="0.25">
      <c r="C49" s="42"/>
      <c r="D49" s="62" t="s">
        <v>20</v>
      </c>
      <c r="E49" s="72">
        <f>SUM(E50:E53)</f>
        <v>0</v>
      </c>
      <c r="F49" s="39">
        <f t="shared" ref="F49" si="72">SUM(F50:F53)</f>
        <v>0</v>
      </c>
      <c r="G49" s="39">
        <f t="shared" ref="G49" si="73">SUM(G50:G53)</f>
        <v>0</v>
      </c>
      <c r="H49" s="39">
        <f t="shared" ref="H49" si="74">SUM(H50:H53)</f>
        <v>0</v>
      </c>
      <c r="I49" s="39">
        <f t="shared" ref="I49" si="75">SUM(I50:I53)</f>
        <v>0</v>
      </c>
      <c r="J49" s="39">
        <f t="shared" ref="J49" si="76">SUM(J50:J53)</f>
        <v>0</v>
      </c>
      <c r="K49" s="357">
        <f t="shared" ref="K49:R49" si="77">SUM(K50:K53)</f>
        <v>0</v>
      </c>
      <c r="L49" s="39">
        <f t="shared" si="77"/>
        <v>0</v>
      </c>
      <c r="M49" s="39">
        <f t="shared" si="77"/>
        <v>0</v>
      </c>
      <c r="N49" s="39">
        <f t="shared" si="77"/>
        <v>0</v>
      </c>
      <c r="O49" s="39">
        <f t="shared" si="77"/>
        <v>0</v>
      </c>
      <c r="P49" s="39">
        <f t="shared" si="77"/>
        <v>0</v>
      </c>
      <c r="Q49" s="39">
        <f t="shared" si="77"/>
        <v>0</v>
      </c>
      <c r="R49" s="39">
        <f t="shared" si="77"/>
        <v>0</v>
      </c>
      <c r="S49" s="39">
        <f t="shared" ref="S49:AB49" si="78">SUM(S50:S53)</f>
        <v>0</v>
      </c>
      <c r="T49" s="39">
        <f t="shared" si="78"/>
        <v>0</v>
      </c>
      <c r="U49" s="39">
        <f t="shared" si="78"/>
        <v>0</v>
      </c>
      <c r="V49" s="39">
        <f t="shared" si="78"/>
        <v>0</v>
      </c>
      <c r="W49" s="39">
        <f t="shared" si="78"/>
        <v>0</v>
      </c>
      <c r="X49" s="39">
        <f t="shared" si="78"/>
        <v>0</v>
      </c>
      <c r="Y49" s="39">
        <f t="shared" si="78"/>
        <v>0</v>
      </c>
      <c r="Z49" s="39">
        <f t="shared" si="78"/>
        <v>0</v>
      </c>
      <c r="AA49" s="39">
        <f t="shared" si="78"/>
        <v>0</v>
      </c>
      <c r="AB49" s="39">
        <f t="shared" si="78"/>
        <v>0</v>
      </c>
      <c r="AC49" s="39">
        <f t="shared" ref="AC49:AD49" si="79">SUM(AC50:AC53)</f>
        <v>0</v>
      </c>
      <c r="AD49" s="39">
        <f t="shared" si="79"/>
        <v>0</v>
      </c>
      <c r="AF49" s="215">
        <f t="shared" ref="AF49" si="80">SUM(AF50:AF53)</f>
        <v>0</v>
      </c>
    </row>
    <row r="50" spans="2:32" x14ac:dyDescent="0.25">
      <c r="B50" s="21"/>
      <c r="C50" s="20"/>
      <c r="D50" s="69" t="s">
        <v>51</v>
      </c>
      <c r="E50" s="56">
        <f>'Trading Input Sheet'!D87</f>
        <v>0</v>
      </c>
      <c r="F50" s="29">
        <f>IFERROR(IF(F$2=$A$1,SUMIFS('Pre-Opening Cost'!$I:$I,'Pre-Opening Cost'!$B:$B,$D50),0),0)</f>
        <v>0</v>
      </c>
      <c r="G50" s="29">
        <f>IFERROR(IF(G$2=$A$1,SUMIFS('Pre-Opening Cost'!$I:$I,'Pre-Opening Cost'!$B:$B,$D50),0),0)</f>
        <v>0</v>
      </c>
      <c r="H50" s="29">
        <f>IFERROR(IF(H$2=$A$1,SUMIFS('Pre-Opening Cost'!$I:$I,'Pre-Opening Cost'!$B:$B,$D50),0),0)</f>
        <v>0</v>
      </c>
      <c r="I50" s="29">
        <f>IFERROR(IF(I$2=$A$1,SUMIFS('Pre-Opening Cost'!$I:$I,'Pre-Opening Cost'!$B:$B,$D50),0),0)</f>
        <v>0</v>
      </c>
      <c r="J50" s="29">
        <f>IFERROR(IF(J$2=$A$1,SUMIFS('Pre-Opening Cost'!$I:$I,'Pre-Opening Cost'!$B:$B,$D50),0),0)</f>
        <v>0</v>
      </c>
      <c r="K50" s="359">
        <f>IFERROR(IF(K$2=$A$1,SUMIFS('Pre-Opening Cost'!$I:$I,'Pre-Opening Cost'!$B:$B,$D50),0),0)</f>
        <v>0</v>
      </c>
      <c r="L50" s="29">
        <f>IFERROR(IF(L$2=$A$1,SUMIFS('Pre-Opening Cost'!$I:$I,'Pre-Opening Cost'!$B:$B,$D50),0),0)</f>
        <v>0</v>
      </c>
      <c r="M50" s="29">
        <f>IFERROR(IF(M$2=$A$1,SUMIFS('Pre-Opening Cost'!$I:$I,'Pre-Opening Cost'!$B:$B,$D50),0),0)</f>
        <v>0</v>
      </c>
      <c r="N50" s="29">
        <f>IFERROR(IF(N$2=$A$1,SUMIFS('Pre-Opening Cost'!$I:$I,'Pre-Opening Cost'!$B:$B,$D50),0),0)</f>
        <v>0</v>
      </c>
      <c r="O50" s="29">
        <f>IFERROR(IF(O$2=$A$1,SUMIFS('Pre-Opening Cost'!$I:$I,'Pre-Opening Cost'!$B:$B,$D50),0),0)</f>
        <v>0</v>
      </c>
      <c r="P50" s="29">
        <f>IFERROR(IF(P$2=$A$1,SUMIFS('Pre-Opening Cost'!$I:$I,'Pre-Opening Cost'!$B:$B,$D50),0),0)</f>
        <v>0</v>
      </c>
      <c r="Q50" s="29">
        <f>IFERROR(IF(Q$2=$A$1,SUMIFS('Pre-Opening Cost'!$I:$I,'Pre-Opening Cost'!$B:$B,$D50),0),0)</f>
        <v>0</v>
      </c>
      <c r="R50" s="29">
        <f>IFERROR(IF(R$2=$A$1,SUMIFS('Pre-Opening Cost'!$I:$I,'Pre-Opening Cost'!$B:$B,$D50),0),0)</f>
        <v>0</v>
      </c>
      <c r="S50" s="29">
        <f>IFERROR(IF(S$2=$A$1,SUMIFS('Pre-Opening Cost'!$I:$I,'Pre-Opening Cost'!$B:$B,$D50),0),0)</f>
        <v>0</v>
      </c>
      <c r="T50" s="29">
        <f>IFERROR(IF(T$2=$A$1,SUMIFS('Pre-Opening Cost'!$I:$I,'Pre-Opening Cost'!$B:$B,$D50),0),0)</f>
        <v>0</v>
      </c>
      <c r="U50" s="29">
        <f>IFERROR(IF(U$2=$A$1,SUMIFS('Pre-Opening Cost'!$I:$I,'Pre-Opening Cost'!$B:$B,$D50),0),0)</f>
        <v>0</v>
      </c>
      <c r="V50" s="29">
        <f>IFERROR(IF(V$2=$A$1,SUMIFS('Pre-Opening Cost'!$I:$I,'Pre-Opening Cost'!$B:$B,$D50),0),0)</f>
        <v>0</v>
      </c>
      <c r="W50" s="29">
        <f>IFERROR(IF(W$2=$A$1,SUMIFS('Pre-Opening Cost'!$I:$I,'Pre-Opening Cost'!$B:$B,$D50),0),0)</f>
        <v>0</v>
      </c>
      <c r="X50" s="29">
        <f>IFERROR(IF(X$2=$A$1,SUMIFS('Pre-Opening Cost'!$I:$I,'Pre-Opening Cost'!$B:$B,$D50),0),0)</f>
        <v>0</v>
      </c>
      <c r="Y50" s="29">
        <f>IFERROR(IF(Y$2=$A$1,SUMIFS('Pre-Opening Cost'!$I:$I,'Pre-Opening Cost'!$B:$B,$D50),0),0)</f>
        <v>0</v>
      </c>
      <c r="Z50" s="29">
        <f>IFERROR(IF(Z$2=$A$1,SUMIFS('Pre-Opening Cost'!$I:$I,'Pre-Opening Cost'!$B:$B,$D50),0),0)</f>
        <v>0</v>
      </c>
      <c r="AA50" s="29">
        <f>IFERROR(IF(AA$2=$A$1,SUMIFS('Pre-Opening Cost'!$I:$I,'Pre-Opening Cost'!$B:$B,$D50),0),0)</f>
        <v>0</v>
      </c>
      <c r="AB50" s="29">
        <f>IFERROR(IF(AB$2=$A$1,SUMIFS('Pre-Opening Cost'!$I:$I,'Pre-Opening Cost'!$B:$B,$D50),0),0)</f>
        <v>0</v>
      </c>
      <c r="AC50" s="29">
        <f>IFERROR(IF(AC$2=$A$1,SUMIFS('Pre-Opening Cost'!$I:$I,'Pre-Opening Cost'!$B:$B,$D50),0),0)</f>
        <v>0</v>
      </c>
      <c r="AD50" s="29">
        <f>IFERROR(IF(AD$2=$A$1,SUMIFS('Pre-Opening Cost'!$I:$I,'Pre-Opening Cost'!$B:$B,$D50),0),0)</f>
        <v>0</v>
      </c>
      <c r="AF50" s="216">
        <f t="shared" ref="AF50:AF53" si="81">SUM(F50:AD50)</f>
        <v>0</v>
      </c>
    </row>
    <row r="51" spans="2:32" x14ac:dyDescent="0.25">
      <c r="B51" s="21"/>
      <c r="D51" s="69" t="s">
        <v>52</v>
      </c>
      <c r="E51" s="56">
        <f>'Trading Input Sheet'!D88</f>
        <v>0</v>
      </c>
      <c r="F51" s="29">
        <f>IFERROR(IF(F$2=$A$1,SUMIFS('Pre-Opening Cost'!$I:$I,'Pre-Opening Cost'!$B:$B,$D51),0),0)</f>
        <v>0</v>
      </c>
      <c r="G51" s="29">
        <f>IFERROR(IF(G$2=$A$1,SUMIFS('Pre-Opening Cost'!$I:$I,'Pre-Opening Cost'!$B:$B,$D51),0),0)</f>
        <v>0</v>
      </c>
      <c r="H51" s="29">
        <f>IFERROR(IF(H$2=$A$1,SUMIFS('Pre-Opening Cost'!$I:$I,'Pre-Opening Cost'!$B:$B,$D51),0),0)</f>
        <v>0</v>
      </c>
      <c r="I51" s="29">
        <f>IFERROR(IF(I$2=$A$1,SUMIFS('Pre-Opening Cost'!$I:$I,'Pre-Opening Cost'!$B:$B,$D51),0),0)</f>
        <v>0</v>
      </c>
      <c r="J51" s="29">
        <f>IFERROR(IF(J$2=$A$1,SUMIFS('Pre-Opening Cost'!$I:$I,'Pre-Opening Cost'!$B:$B,$D51),0),0)</f>
        <v>0</v>
      </c>
      <c r="K51" s="359">
        <f>IFERROR(IF(K$2=$A$1,SUMIFS('Pre-Opening Cost'!$I:$I,'Pre-Opening Cost'!$B:$B,$D51),0),0)</f>
        <v>0</v>
      </c>
      <c r="L51" s="29">
        <f>IFERROR(IF(L$2=$A$1,SUMIFS('Pre-Opening Cost'!$I:$I,'Pre-Opening Cost'!$B:$B,$D51),0),0)</f>
        <v>0</v>
      </c>
      <c r="M51" s="29">
        <f>IFERROR(IF(M$2=$A$1,SUMIFS('Pre-Opening Cost'!$I:$I,'Pre-Opening Cost'!$B:$B,$D51),0),0)</f>
        <v>0</v>
      </c>
      <c r="N51" s="29">
        <f>IFERROR(IF(N$2=$A$1,SUMIFS('Pre-Opening Cost'!$I:$I,'Pre-Opening Cost'!$B:$B,$D51),0),0)</f>
        <v>0</v>
      </c>
      <c r="O51" s="29">
        <f>IFERROR(IF(O$2=$A$1,SUMIFS('Pre-Opening Cost'!$I:$I,'Pre-Opening Cost'!$B:$B,$D51),0),0)</f>
        <v>0</v>
      </c>
      <c r="P51" s="29">
        <f>IFERROR(IF(P$2=$A$1,SUMIFS('Pre-Opening Cost'!$I:$I,'Pre-Opening Cost'!$B:$B,$D51),0),0)</f>
        <v>0</v>
      </c>
      <c r="Q51" s="29">
        <f>IFERROR(IF(Q$2=$A$1,SUMIFS('Pre-Opening Cost'!$I:$I,'Pre-Opening Cost'!$B:$B,$D51),0),0)</f>
        <v>0</v>
      </c>
      <c r="R51" s="29">
        <f>IFERROR(IF(R$2=$A$1,SUMIFS('Pre-Opening Cost'!$I:$I,'Pre-Opening Cost'!$B:$B,$D51),0),0)</f>
        <v>0</v>
      </c>
      <c r="S51" s="29">
        <f>IFERROR(IF(S$2=$A$1,SUMIFS('Pre-Opening Cost'!$I:$I,'Pre-Opening Cost'!$B:$B,$D51),0),0)</f>
        <v>0</v>
      </c>
      <c r="T51" s="29">
        <f>IFERROR(IF(T$2=$A$1,SUMIFS('Pre-Opening Cost'!$I:$I,'Pre-Opening Cost'!$B:$B,$D51),0),0)</f>
        <v>0</v>
      </c>
      <c r="U51" s="29">
        <f>IFERROR(IF(U$2=$A$1,SUMIFS('Pre-Opening Cost'!$I:$I,'Pre-Opening Cost'!$B:$B,$D51),0),0)</f>
        <v>0</v>
      </c>
      <c r="V51" s="29">
        <f>IFERROR(IF(V$2=$A$1,SUMIFS('Pre-Opening Cost'!$I:$I,'Pre-Opening Cost'!$B:$B,$D51),0),0)</f>
        <v>0</v>
      </c>
      <c r="W51" s="29">
        <f>IFERROR(IF(W$2=$A$1,SUMIFS('Pre-Opening Cost'!$I:$I,'Pre-Opening Cost'!$B:$B,$D51),0),0)</f>
        <v>0</v>
      </c>
      <c r="X51" s="29">
        <f>IFERROR(IF(X$2=$A$1,SUMIFS('Pre-Opening Cost'!$I:$I,'Pre-Opening Cost'!$B:$B,$D51),0),0)</f>
        <v>0</v>
      </c>
      <c r="Y51" s="29">
        <f>IFERROR(IF(Y$2=$A$1,SUMIFS('Pre-Opening Cost'!$I:$I,'Pre-Opening Cost'!$B:$B,$D51),0),0)</f>
        <v>0</v>
      </c>
      <c r="Z51" s="29">
        <f>IFERROR(IF(Z$2=$A$1,SUMIFS('Pre-Opening Cost'!$I:$I,'Pre-Opening Cost'!$B:$B,$D51),0),0)</f>
        <v>0</v>
      </c>
      <c r="AA51" s="29">
        <f>IFERROR(IF(AA$2=$A$1,SUMIFS('Pre-Opening Cost'!$I:$I,'Pre-Opening Cost'!$B:$B,$D51),0),0)</f>
        <v>0</v>
      </c>
      <c r="AB51" s="29">
        <f>IFERROR(IF(AB$2=$A$1,SUMIFS('Pre-Opening Cost'!$I:$I,'Pre-Opening Cost'!$B:$B,$D51),0),0)</f>
        <v>0</v>
      </c>
      <c r="AC51" s="29">
        <f>IFERROR(IF(AC$2=$A$1,SUMIFS('Pre-Opening Cost'!$I:$I,'Pre-Opening Cost'!$B:$B,$D51),0),0)</f>
        <v>0</v>
      </c>
      <c r="AD51" s="29">
        <f>IFERROR(IF(AD$2=$A$1,SUMIFS('Pre-Opening Cost'!$I:$I,'Pre-Opening Cost'!$B:$B,$D51),0),0)</f>
        <v>0</v>
      </c>
      <c r="AF51" s="216">
        <f t="shared" si="81"/>
        <v>0</v>
      </c>
    </row>
    <row r="52" spans="2:32" x14ac:dyDescent="0.25">
      <c r="B52" s="21"/>
      <c r="C52" s="56"/>
      <c r="D52" s="69" t="s">
        <v>96</v>
      </c>
      <c r="E52" s="56">
        <f>'Trading Input Sheet'!D89</f>
        <v>0</v>
      </c>
      <c r="F52" s="29">
        <f>IFERROR(IF(F$2=$A$1,SUMIFS('Pre-Opening Cost'!$I:$I,'Pre-Opening Cost'!$B:$B,$D52),0),0)</f>
        <v>0</v>
      </c>
      <c r="G52" s="29">
        <f>IFERROR(IF(G$2=$A$1,SUMIFS('Pre-Opening Cost'!$I:$I,'Pre-Opening Cost'!$B:$B,$D52),0),0)</f>
        <v>0</v>
      </c>
      <c r="H52" s="29">
        <f>IFERROR(IF(H$2=$A$1,SUMIFS('Pre-Opening Cost'!$I:$I,'Pre-Opening Cost'!$B:$B,$D52),0),0)</f>
        <v>0</v>
      </c>
      <c r="I52" s="29">
        <f>IFERROR(IF(I$2=$A$1,SUMIFS('Pre-Opening Cost'!$I:$I,'Pre-Opening Cost'!$B:$B,$D52),0),0)</f>
        <v>0</v>
      </c>
      <c r="J52" s="29">
        <f>IFERROR(IF(J$2=$A$1,SUMIFS('Pre-Opening Cost'!$I:$I,'Pre-Opening Cost'!$B:$B,$D52),0),0)</f>
        <v>0</v>
      </c>
      <c r="K52" s="358">
        <f>IFERROR(IF(K$2=$A$1,SUMIFS('Pre-Opening Cost'!$I:$I,'Pre-Opening Cost'!$B:$B,$D52),0),0)</f>
        <v>0</v>
      </c>
      <c r="L52" s="29">
        <f>IFERROR(IF(L$2=$A$1,SUMIFS('Pre-Opening Cost'!$I:$I,'Pre-Opening Cost'!$B:$B,$D52),0),0)</f>
        <v>0</v>
      </c>
      <c r="M52" s="29">
        <f>IFERROR(IF(M$2=$A$1,SUMIFS('Pre-Opening Cost'!$I:$I,'Pre-Opening Cost'!$B:$B,$D52),0),0)</f>
        <v>0</v>
      </c>
      <c r="N52" s="29">
        <f>IFERROR(IF(N$2=$A$1,SUMIFS('Pre-Opening Cost'!$I:$I,'Pre-Opening Cost'!$B:$B,$D52),0),0)</f>
        <v>0</v>
      </c>
      <c r="O52" s="29">
        <f>IFERROR(IF(O$2=$A$1,SUMIFS('Pre-Opening Cost'!$I:$I,'Pre-Opening Cost'!$B:$B,$D52),0),0)</f>
        <v>0</v>
      </c>
      <c r="P52" s="29">
        <f>IFERROR(IF(P$2=$A$1,SUMIFS('Pre-Opening Cost'!$I:$I,'Pre-Opening Cost'!$B:$B,$D52),0),0)</f>
        <v>0</v>
      </c>
      <c r="Q52" s="29">
        <f>IFERROR(IF(Q$2=$A$1,SUMIFS('Pre-Opening Cost'!$I:$I,'Pre-Opening Cost'!$B:$B,$D52),0),0)</f>
        <v>0</v>
      </c>
      <c r="R52" s="29">
        <f>IFERROR(IF(R$2=$A$1,SUMIFS('Pre-Opening Cost'!$I:$I,'Pre-Opening Cost'!$B:$B,$D52),0),0)</f>
        <v>0</v>
      </c>
      <c r="S52" s="29">
        <f>IFERROR(IF(S$2=$A$1,SUMIFS('Pre-Opening Cost'!$I:$I,'Pre-Opening Cost'!$B:$B,$D52),0),0)</f>
        <v>0</v>
      </c>
      <c r="T52" s="29">
        <f>IFERROR(IF(T$2=$A$1,SUMIFS('Pre-Opening Cost'!$I:$I,'Pre-Opening Cost'!$B:$B,$D52),0),0)</f>
        <v>0</v>
      </c>
      <c r="U52" s="29">
        <f>IFERROR(IF(U$2=$A$1,SUMIFS('Pre-Opening Cost'!$I:$I,'Pre-Opening Cost'!$B:$B,$D52),0),0)</f>
        <v>0</v>
      </c>
      <c r="V52" s="29">
        <f>IFERROR(IF(V$2=$A$1,SUMIFS('Pre-Opening Cost'!$I:$I,'Pre-Opening Cost'!$B:$B,$D52),0),0)</f>
        <v>0</v>
      </c>
      <c r="W52" s="29">
        <f>IFERROR(IF(W$2=$A$1,SUMIFS('Pre-Opening Cost'!$I:$I,'Pre-Opening Cost'!$B:$B,$D52),0),0)</f>
        <v>0</v>
      </c>
      <c r="X52" s="29">
        <f>IFERROR(IF(X$2=$A$1,SUMIFS('Pre-Opening Cost'!$I:$I,'Pre-Opening Cost'!$B:$B,$D52),0),0)</f>
        <v>0</v>
      </c>
      <c r="Y52" s="29">
        <f>IFERROR(IF(Y$2=$A$1,SUMIFS('Pre-Opening Cost'!$I:$I,'Pre-Opening Cost'!$B:$B,$D52),0),0)</f>
        <v>0</v>
      </c>
      <c r="Z52" s="29">
        <f>IFERROR(IF(Z$2=$A$1,SUMIFS('Pre-Opening Cost'!$I:$I,'Pre-Opening Cost'!$B:$B,$D52),0),0)</f>
        <v>0</v>
      </c>
      <c r="AA52" s="29">
        <f>IFERROR(IF(AA$2=$A$1,SUMIFS('Pre-Opening Cost'!$I:$I,'Pre-Opening Cost'!$B:$B,$D52),0),0)</f>
        <v>0</v>
      </c>
      <c r="AB52" s="29">
        <f>IFERROR(IF(AB$2=$A$1,SUMIFS('Pre-Opening Cost'!$I:$I,'Pre-Opening Cost'!$B:$B,$D52),0),0)</f>
        <v>0</v>
      </c>
      <c r="AC52" s="29">
        <f>IFERROR(IF(AC$2=$A$1,SUMIFS('Pre-Opening Cost'!$I:$I,'Pre-Opening Cost'!$B:$B,$D52),0),0)</f>
        <v>0</v>
      </c>
      <c r="AD52" s="29">
        <f>IFERROR(IF(AD$2=$A$1,SUMIFS('Pre-Opening Cost'!$I:$I,'Pre-Opening Cost'!$B:$B,$D52),0),0)</f>
        <v>0</v>
      </c>
      <c r="AF52" s="216">
        <f t="shared" si="81"/>
        <v>0</v>
      </c>
    </row>
    <row r="53" spans="2:32" x14ac:dyDescent="0.25">
      <c r="B53" s="21"/>
      <c r="C53" s="21"/>
      <c r="D53" s="69" t="s">
        <v>97</v>
      </c>
      <c r="E53" s="56">
        <f>'Trading Input Sheet'!D90</f>
        <v>0</v>
      </c>
      <c r="F53" s="29">
        <f>IFERROR(IF(F$2=$A$1,SUMIFS('Pre-Opening Cost'!$I:$I,'Pre-Opening Cost'!$B:$B,$D53),0),0)</f>
        <v>0</v>
      </c>
      <c r="G53" s="29">
        <f>IFERROR(IF(G$2=$A$1,SUMIFS('Pre-Opening Cost'!$I:$I,'Pre-Opening Cost'!$B:$B,$D53),0),0)</f>
        <v>0</v>
      </c>
      <c r="H53" s="29">
        <f>IFERROR(IF(H$2=$A$1,SUMIFS('Pre-Opening Cost'!$I:$I,'Pre-Opening Cost'!$B:$B,$D53),0),0)</f>
        <v>0</v>
      </c>
      <c r="I53" s="29">
        <f>IFERROR(IF(I$2=$A$1,SUMIFS('Pre-Opening Cost'!$I:$I,'Pre-Opening Cost'!$B:$B,$D53),0),0)</f>
        <v>0</v>
      </c>
      <c r="J53" s="29">
        <f>IFERROR(IF(J$2=$A$1,SUMIFS('Pre-Opening Cost'!$I:$I,'Pre-Opening Cost'!$B:$B,$D53),0),0)</f>
        <v>0</v>
      </c>
      <c r="K53" s="358">
        <f>IFERROR(IF(K$2=$A$1,SUMIFS('Pre-Opening Cost'!$I:$I,'Pre-Opening Cost'!$B:$B,$D53),0),0)</f>
        <v>0</v>
      </c>
      <c r="L53" s="29">
        <f>IFERROR(IF(L$2=$A$1,SUMIFS('Pre-Opening Cost'!$I:$I,'Pre-Opening Cost'!$B:$B,$D53),0),0)</f>
        <v>0</v>
      </c>
      <c r="M53" s="29">
        <f>IFERROR(IF(M$2=$A$1,SUMIFS('Pre-Opening Cost'!$I:$I,'Pre-Opening Cost'!$B:$B,$D53),0),0)</f>
        <v>0</v>
      </c>
      <c r="N53" s="29">
        <f>IFERROR(IF(N$2=$A$1,SUMIFS('Pre-Opening Cost'!$I:$I,'Pre-Opening Cost'!$B:$B,$D53),0),0)</f>
        <v>0</v>
      </c>
      <c r="O53" s="29">
        <f>IFERROR(IF(O$2=$A$1,SUMIFS('Pre-Opening Cost'!$I:$I,'Pre-Opening Cost'!$B:$B,$D53),0),0)</f>
        <v>0</v>
      </c>
      <c r="P53" s="29">
        <f>IFERROR(IF(P$2=$A$1,SUMIFS('Pre-Opening Cost'!$I:$I,'Pre-Opening Cost'!$B:$B,$D53),0),0)</f>
        <v>0</v>
      </c>
      <c r="Q53" s="29">
        <f>IFERROR(IF(Q$2=$A$1,SUMIFS('Pre-Opening Cost'!$I:$I,'Pre-Opening Cost'!$B:$B,$D53),0),0)</f>
        <v>0</v>
      </c>
      <c r="R53" s="29">
        <f>IFERROR(IF(R$2=$A$1,SUMIFS('Pre-Opening Cost'!$I:$I,'Pre-Opening Cost'!$B:$B,$D53),0),0)</f>
        <v>0</v>
      </c>
      <c r="S53" s="29">
        <f>IFERROR(IF(S$2=$A$1,SUMIFS('Pre-Opening Cost'!$I:$I,'Pre-Opening Cost'!$B:$B,$D53),0),0)</f>
        <v>0</v>
      </c>
      <c r="T53" s="29">
        <f>IFERROR(IF(T$2=$A$1,SUMIFS('Pre-Opening Cost'!$I:$I,'Pre-Opening Cost'!$B:$B,$D53),0),0)</f>
        <v>0</v>
      </c>
      <c r="U53" s="29">
        <f>IFERROR(IF(U$2=$A$1,SUMIFS('Pre-Opening Cost'!$I:$I,'Pre-Opening Cost'!$B:$B,$D53),0),0)</f>
        <v>0</v>
      </c>
      <c r="V53" s="29">
        <f>IFERROR(IF(V$2=$A$1,SUMIFS('Pre-Opening Cost'!$I:$I,'Pre-Opening Cost'!$B:$B,$D53),0),0)</f>
        <v>0</v>
      </c>
      <c r="W53" s="29">
        <f>IFERROR(IF(W$2=$A$1,SUMIFS('Pre-Opening Cost'!$I:$I,'Pre-Opening Cost'!$B:$B,$D53),0),0)</f>
        <v>0</v>
      </c>
      <c r="X53" s="29">
        <f>IFERROR(IF(X$2=$A$1,SUMIFS('Pre-Opening Cost'!$I:$I,'Pre-Opening Cost'!$B:$B,$D53),0),0)</f>
        <v>0</v>
      </c>
      <c r="Y53" s="29">
        <f>IFERROR(IF(Y$2=$A$1,SUMIFS('Pre-Opening Cost'!$I:$I,'Pre-Opening Cost'!$B:$B,$D53),0),0)</f>
        <v>0</v>
      </c>
      <c r="Z53" s="29">
        <f>IFERROR(IF(Z$2=$A$1,SUMIFS('Pre-Opening Cost'!$I:$I,'Pre-Opening Cost'!$B:$B,$D53),0),0)</f>
        <v>0</v>
      </c>
      <c r="AA53" s="29">
        <f>IFERROR(IF(AA$2=$A$1,SUMIFS('Pre-Opening Cost'!$I:$I,'Pre-Opening Cost'!$B:$B,$D53),0),0)</f>
        <v>0</v>
      </c>
      <c r="AB53" s="29">
        <f>IFERROR(IF(AB$2=$A$1,SUMIFS('Pre-Opening Cost'!$I:$I,'Pre-Opening Cost'!$B:$B,$D53),0),0)</f>
        <v>0</v>
      </c>
      <c r="AC53" s="29">
        <f>IFERROR(IF(AC$2=$A$1,SUMIFS('Pre-Opening Cost'!$I:$I,'Pre-Opening Cost'!$B:$B,$D53),0),0)</f>
        <v>0</v>
      </c>
      <c r="AD53" s="29">
        <f>IFERROR(IF(AD$2=$A$1,SUMIFS('Pre-Opening Cost'!$I:$I,'Pre-Opening Cost'!$B:$B,$D53),0),0)</f>
        <v>0</v>
      </c>
      <c r="AF53" s="216">
        <f t="shared" si="81"/>
        <v>0</v>
      </c>
    </row>
    <row r="54" spans="2:32" x14ac:dyDescent="0.25">
      <c r="C54" s="42"/>
      <c r="D54" s="62" t="s">
        <v>21</v>
      </c>
      <c r="E54" s="72">
        <f>SUM(E55:E58)</f>
        <v>0</v>
      </c>
      <c r="F54" s="39">
        <f t="shared" ref="F54" si="82">SUM(F55:F58)</f>
        <v>0</v>
      </c>
      <c r="G54" s="39">
        <f t="shared" ref="G54" si="83">SUM(G55:G58)</f>
        <v>0</v>
      </c>
      <c r="H54" s="39">
        <f t="shared" ref="H54" si="84">SUM(H55:H58)</f>
        <v>0</v>
      </c>
      <c r="I54" s="39">
        <f t="shared" ref="I54" si="85">SUM(I55:I58)</f>
        <v>0</v>
      </c>
      <c r="J54" s="39">
        <f t="shared" ref="J54" si="86">SUM(J55:J58)</f>
        <v>0</v>
      </c>
      <c r="K54" s="357">
        <f t="shared" ref="K54:R54" si="87">SUM(K55:K58)</f>
        <v>0</v>
      </c>
      <c r="L54" s="39">
        <f t="shared" si="87"/>
        <v>0</v>
      </c>
      <c r="M54" s="39">
        <f t="shared" si="87"/>
        <v>0</v>
      </c>
      <c r="N54" s="39">
        <f t="shared" si="87"/>
        <v>0</v>
      </c>
      <c r="O54" s="39">
        <f t="shared" si="87"/>
        <v>0</v>
      </c>
      <c r="P54" s="39">
        <f t="shared" si="87"/>
        <v>0</v>
      </c>
      <c r="Q54" s="39">
        <f t="shared" si="87"/>
        <v>0</v>
      </c>
      <c r="R54" s="39">
        <f t="shared" si="87"/>
        <v>0</v>
      </c>
      <c r="S54" s="39">
        <f t="shared" ref="S54:AB54" si="88">SUM(S55:S58)</f>
        <v>0</v>
      </c>
      <c r="T54" s="39">
        <f t="shared" si="88"/>
        <v>0</v>
      </c>
      <c r="U54" s="39">
        <f t="shared" si="88"/>
        <v>0</v>
      </c>
      <c r="V54" s="39">
        <f t="shared" si="88"/>
        <v>0</v>
      </c>
      <c r="W54" s="39">
        <f t="shared" si="88"/>
        <v>0</v>
      </c>
      <c r="X54" s="39">
        <f t="shared" si="88"/>
        <v>0</v>
      </c>
      <c r="Y54" s="39">
        <f t="shared" si="88"/>
        <v>0</v>
      </c>
      <c r="Z54" s="39">
        <f t="shared" si="88"/>
        <v>0</v>
      </c>
      <c r="AA54" s="39">
        <f t="shared" si="88"/>
        <v>0</v>
      </c>
      <c r="AB54" s="39">
        <f t="shared" si="88"/>
        <v>0</v>
      </c>
      <c r="AC54" s="39">
        <f t="shared" ref="AC54:AD54" si="89">SUM(AC55:AC58)</f>
        <v>0</v>
      </c>
      <c r="AD54" s="39">
        <f t="shared" si="89"/>
        <v>0</v>
      </c>
      <c r="AF54" s="215">
        <f t="shared" ref="AF54" si="90">SUM(AF55:AF58)</f>
        <v>0</v>
      </c>
    </row>
    <row r="55" spans="2:32" x14ac:dyDescent="0.25">
      <c r="B55" s="21"/>
      <c r="C55" s="20"/>
      <c r="D55" s="69" t="s">
        <v>53</v>
      </c>
      <c r="E55" s="56">
        <f>'Trading Input Sheet'!D92</f>
        <v>0</v>
      </c>
      <c r="F55" s="29">
        <f>IFERROR(IF(F$2=$A$1,SUMIFS('Pre-Opening Cost'!$I:$I,'Pre-Opening Cost'!$B:$B,$D55),0),0)</f>
        <v>0</v>
      </c>
      <c r="G55" s="29">
        <f>IFERROR(IF(G$2=$A$1,SUMIFS('Pre-Opening Cost'!$I:$I,'Pre-Opening Cost'!$B:$B,$D55),0),0)</f>
        <v>0</v>
      </c>
      <c r="H55" s="29">
        <f>IFERROR(IF(H$2=$A$1,SUMIFS('Pre-Opening Cost'!$I:$I,'Pre-Opening Cost'!$B:$B,$D55),0),0)</f>
        <v>0</v>
      </c>
      <c r="I55" s="29">
        <f>IFERROR(IF(I$2=$A$1,SUMIFS('Pre-Opening Cost'!$I:$I,'Pre-Opening Cost'!$B:$B,$D55),0),0)</f>
        <v>0</v>
      </c>
      <c r="J55" s="29">
        <f>IFERROR(IF(J$2=$A$1,SUMIFS('Pre-Opening Cost'!$I:$I,'Pre-Opening Cost'!$B:$B,$D55),0),0)</f>
        <v>0</v>
      </c>
      <c r="K55" s="359">
        <f>IFERROR(IF(K$2=$A$1,SUMIFS('Pre-Opening Cost'!$I:$I,'Pre-Opening Cost'!$B:$B,$D55),0),0)</f>
        <v>0</v>
      </c>
      <c r="L55" s="29">
        <f>IFERROR(IF(L$2=$A$1,SUMIFS('Pre-Opening Cost'!$I:$I,'Pre-Opening Cost'!$B:$B,$D55),0),0)</f>
        <v>0</v>
      </c>
      <c r="M55" s="29">
        <f>IFERROR(IF(M$2=$A$1,SUMIFS('Pre-Opening Cost'!$I:$I,'Pre-Opening Cost'!$B:$B,$D55),0),0)</f>
        <v>0</v>
      </c>
      <c r="N55" s="29">
        <f>IFERROR(IF(N$2=$A$1,SUMIFS('Pre-Opening Cost'!$I:$I,'Pre-Opening Cost'!$B:$B,$D55),0),0)</f>
        <v>0</v>
      </c>
      <c r="O55" s="29">
        <f>IFERROR(IF(O$2=$A$1,SUMIFS('Pre-Opening Cost'!$I:$I,'Pre-Opening Cost'!$B:$B,$D55),0),0)</f>
        <v>0</v>
      </c>
      <c r="P55" s="29">
        <f>IFERROR(IF(P$2=$A$1,SUMIFS('Pre-Opening Cost'!$I:$I,'Pre-Opening Cost'!$B:$B,$D55),0),0)</f>
        <v>0</v>
      </c>
      <c r="Q55" s="29">
        <f>IFERROR(IF(Q$2=$A$1,SUMIFS('Pre-Opening Cost'!$I:$I,'Pre-Opening Cost'!$B:$B,$D55),0),0)</f>
        <v>0</v>
      </c>
      <c r="R55" s="29">
        <f>IFERROR(IF(R$2=$A$1,SUMIFS('Pre-Opening Cost'!$I:$I,'Pre-Opening Cost'!$B:$B,$D55),0),0)</f>
        <v>0</v>
      </c>
      <c r="S55" s="29">
        <f>IFERROR(IF(S$2=$A$1,SUMIFS('Pre-Opening Cost'!$I:$I,'Pre-Opening Cost'!$B:$B,$D55),0),0)</f>
        <v>0</v>
      </c>
      <c r="T55" s="29">
        <f>IFERROR(IF(T$2=$A$1,SUMIFS('Pre-Opening Cost'!$I:$I,'Pre-Opening Cost'!$B:$B,$D55),0),0)</f>
        <v>0</v>
      </c>
      <c r="U55" s="29">
        <f>IFERROR(IF(U$2=$A$1,SUMIFS('Pre-Opening Cost'!$I:$I,'Pre-Opening Cost'!$B:$B,$D55),0),0)</f>
        <v>0</v>
      </c>
      <c r="V55" s="29">
        <f>IFERROR(IF(V$2=$A$1,SUMIFS('Pre-Opening Cost'!$I:$I,'Pre-Opening Cost'!$B:$B,$D55),0),0)</f>
        <v>0</v>
      </c>
      <c r="W55" s="29">
        <f>IFERROR(IF(W$2=$A$1,SUMIFS('Pre-Opening Cost'!$I:$I,'Pre-Opening Cost'!$B:$B,$D55),0),0)</f>
        <v>0</v>
      </c>
      <c r="X55" s="29">
        <f>IFERROR(IF(X$2=$A$1,SUMIFS('Pre-Opening Cost'!$I:$I,'Pre-Opening Cost'!$B:$B,$D55),0),0)</f>
        <v>0</v>
      </c>
      <c r="Y55" s="29">
        <f>IFERROR(IF(Y$2=$A$1,SUMIFS('Pre-Opening Cost'!$I:$I,'Pre-Opening Cost'!$B:$B,$D55),0),0)</f>
        <v>0</v>
      </c>
      <c r="Z55" s="29">
        <f>IFERROR(IF(Z$2=$A$1,SUMIFS('Pre-Opening Cost'!$I:$I,'Pre-Opening Cost'!$B:$B,$D55),0),0)</f>
        <v>0</v>
      </c>
      <c r="AA55" s="29">
        <f>IFERROR(IF(AA$2=$A$1,SUMIFS('Pre-Opening Cost'!$I:$I,'Pre-Opening Cost'!$B:$B,$D55),0),0)</f>
        <v>0</v>
      </c>
      <c r="AB55" s="29">
        <f>IFERROR(IF(AB$2=$A$1,SUMIFS('Pre-Opening Cost'!$I:$I,'Pre-Opening Cost'!$B:$B,$D55),0),0)</f>
        <v>0</v>
      </c>
      <c r="AC55" s="29">
        <f>IFERROR(IF(AC$2=$A$1,SUMIFS('Pre-Opening Cost'!$I:$I,'Pre-Opening Cost'!$B:$B,$D55),0),0)</f>
        <v>0</v>
      </c>
      <c r="AD55" s="29">
        <f>IFERROR(IF(AD$2=$A$1,SUMIFS('Pre-Opening Cost'!$I:$I,'Pre-Opening Cost'!$B:$B,$D55),0),0)</f>
        <v>0</v>
      </c>
      <c r="AF55" s="216">
        <f t="shared" ref="AF55:AF58" si="91">SUM(F55:AD55)</f>
        <v>0</v>
      </c>
    </row>
    <row r="56" spans="2:32" x14ac:dyDescent="0.25">
      <c r="B56" s="21"/>
      <c r="D56" s="69" t="s">
        <v>54</v>
      </c>
      <c r="E56" s="56">
        <f>'Trading Input Sheet'!D93</f>
        <v>0</v>
      </c>
      <c r="F56" s="29">
        <f>IFERROR(IF(F$2=$A$1,SUMIFS('Pre-Opening Cost'!$I:$I,'Pre-Opening Cost'!$B:$B,$D56),0),0)</f>
        <v>0</v>
      </c>
      <c r="G56" s="29">
        <f>IFERROR(IF(G$2=$A$1,SUMIFS('Pre-Opening Cost'!$I:$I,'Pre-Opening Cost'!$B:$B,$D56),0),0)</f>
        <v>0</v>
      </c>
      <c r="H56" s="29">
        <f>IFERROR(IF(H$2=$A$1,SUMIFS('Pre-Opening Cost'!$I:$I,'Pre-Opening Cost'!$B:$B,$D56),0),0)</f>
        <v>0</v>
      </c>
      <c r="I56" s="29">
        <f>IFERROR(IF(I$2=$A$1,SUMIFS('Pre-Opening Cost'!$I:$I,'Pre-Opening Cost'!$B:$B,$D56),0),0)</f>
        <v>0</v>
      </c>
      <c r="J56" s="29">
        <f>IFERROR(IF(J$2=$A$1,SUMIFS('Pre-Opening Cost'!$I:$I,'Pre-Opening Cost'!$B:$B,$D56),0),0)</f>
        <v>0</v>
      </c>
      <c r="K56" s="359">
        <f>IFERROR(IF(K$2=$A$1,SUMIFS('Pre-Opening Cost'!$I:$I,'Pre-Opening Cost'!$B:$B,$D56),0),0)</f>
        <v>0</v>
      </c>
      <c r="L56" s="29">
        <f>IFERROR(IF(L$2=$A$1,SUMIFS('Pre-Opening Cost'!$I:$I,'Pre-Opening Cost'!$B:$B,$D56),0),0)</f>
        <v>0</v>
      </c>
      <c r="M56" s="29">
        <f>IFERROR(IF(M$2=$A$1,SUMIFS('Pre-Opening Cost'!$I:$I,'Pre-Opening Cost'!$B:$B,$D56),0),0)</f>
        <v>0</v>
      </c>
      <c r="N56" s="29">
        <f>IFERROR(IF(N$2=$A$1,SUMIFS('Pre-Opening Cost'!$I:$I,'Pre-Opening Cost'!$B:$B,$D56),0),0)</f>
        <v>0</v>
      </c>
      <c r="O56" s="29">
        <f>IFERROR(IF(O$2=$A$1,SUMIFS('Pre-Opening Cost'!$I:$I,'Pre-Opening Cost'!$B:$B,$D56),0),0)</f>
        <v>0</v>
      </c>
      <c r="P56" s="29">
        <f>IFERROR(IF(P$2=$A$1,SUMIFS('Pre-Opening Cost'!$I:$I,'Pre-Opening Cost'!$B:$B,$D56),0),0)</f>
        <v>0</v>
      </c>
      <c r="Q56" s="29">
        <f>IFERROR(IF(Q$2=$A$1,SUMIFS('Pre-Opening Cost'!$I:$I,'Pre-Opening Cost'!$B:$B,$D56),0),0)</f>
        <v>0</v>
      </c>
      <c r="R56" s="29">
        <f>IFERROR(IF(R$2=$A$1,SUMIFS('Pre-Opening Cost'!$I:$I,'Pre-Opening Cost'!$B:$B,$D56),0),0)</f>
        <v>0</v>
      </c>
      <c r="S56" s="29">
        <f>IFERROR(IF(S$2=$A$1,SUMIFS('Pre-Opening Cost'!$I:$I,'Pre-Opening Cost'!$B:$B,$D56),0),0)</f>
        <v>0</v>
      </c>
      <c r="T56" s="29">
        <f>IFERROR(IF(T$2=$A$1,SUMIFS('Pre-Opening Cost'!$I:$I,'Pre-Opening Cost'!$B:$B,$D56),0),0)</f>
        <v>0</v>
      </c>
      <c r="U56" s="29">
        <f>IFERROR(IF(U$2=$A$1,SUMIFS('Pre-Opening Cost'!$I:$I,'Pre-Opening Cost'!$B:$B,$D56),0),0)</f>
        <v>0</v>
      </c>
      <c r="V56" s="29">
        <f>IFERROR(IF(V$2=$A$1,SUMIFS('Pre-Opening Cost'!$I:$I,'Pre-Opening Cost'!$B:$B,$D56),0),0)</f>
        <v>0</v>
      </c>
      <c r="W56" s="29">
        <f>IFERROR(IF(W$2=$A$1,SUMIFS('Pre-Opening Cost'!$I:$I,'Pre-Opening Cost'!$B:$B,$D56),0),0)</f>
        <v>0</v>
      </c>
      <c r="X56" s="29">
        <f>IFERROR(IF(X$2=$A$1,SUMIFS('Pre-Opening Cost'!$I:$I,'Pre-Opening Cost'!$B:$B,$D56),0),0)</f>
        <v>0</v>
      </c>
      <c r="Y56" s="29">
        <f>IFERROR(IF(Y$2=$A$1,SUMIFS('Pre-Opening Cost'!$I:$I,'Pre-Opening Cost'!$B:$B,$D56),0),0)</f>
        <v>0</v>
      </c>
      <c r="Z56" s="29">
        <f>IFERROR(IF(Z$2=$A$1,SUMIFS('Pre-Opening Cost'!$I:$I,'Pre-Opening Cost'!$B:$B,$D56),0),0)</f>
        <v>0</v>
      </c>
      <c r="AA56" s="29">
        <f>IFERROR(IF(AA$2=$A$1,SUMIFS('Pre-Opening Cost'!$I:$I,'Pre-Opening Cost'!$B:$B,$D56),0),0)</f>
        <v>0</v>
      </c>
      <c r="AB56" s="29">
        <f>IFERROR(IF(AB$2=$A$1,SUMIFS('Pre-Opening Cost'!$I:$I,'Pre-Opening Cost'!$B:$B,$D56),0),0)</f>
        <v>0</v>
      </c>
      <c r="AC56" s="29">
        <f>IFERROR(IF(AC$2=$A$1,SUMIFS('Pre-Opening Cost'!$I:$I,'Pre-Opening Cost'!$B:$B,$D56),0),0)</f>
        <v>0</v>
      </c>
      <c r="AD56" s="29">
        <f>IFERROR(IF(AD$2=$A$1,SUMIFS('Pre-Opening Cost'!$I:$I,'Pre-Opening Cost'!$B:$B,$D56),0),0)</f>
        <v>0</v>
      </c>
      <c r="AF56" s="216">
        <f t="shared" si="91"/>
        <v>0</v>
      </c>
    </row>
    <row r="57" spans="2:32" x14ac:dyDescent="0.25">
      <c r="B57" s="21"/>
      <c r="C57" s="56"/>
      <c r="D57" s="69" t="s">
        <v>98</v>
      </c>
      <c r="E57" s="56">
        <f>'Trading Input Sheet'!D94</f>
        <v>0</v>
      </c>
      <c r="F57" s="29">
        <f>IFERROR(IF(F$2=$A$1,SUMIFS('Pre-Opening Cost'!$I:$I,'Pre-Opening Cost'!$B:$B,$D57),0),0)</f>
        <v>0</v>
      </c>
      <c r="G57" s="29">
        <f>IFERROR(IF(G$2=$A$1,SUMIFS('Pre-Opening Cost'!$I:$I,'Pre-Opening Cost'!$B:$B,$D57),0),0)</f>
        <v>0</v>
      </c>
      <c r="H57" s="29">
        <f>IFERROR(IF(H$2=$A$1,SUMIFS('Pre-Opening Cost'!$I:$I,'Pre-Opening Cost'!$B:$B,$D57),0),0)</f>
        <v>0</v>
      </c>
      <c r="I57" s="29">
        <f>IFERROR(IF(I$2=$A$1,SUMIFS('Pre-Opening Cost'!$I:$I,'Pre-Opening Cost'!$B:$B,$D57),0),0)</f>
        <v>0</v>
      </c>
      <c r="J57" s="29">
        <f>IFERROR(IF(J$2=$A$1,SUMIFS('Pre-Opening Cost'!$I:$I,'Pre-Opening Cost'!$B:$B,$D57),0),0)</f>
        <v>0</v>
      </c>
      <c r="K57" s="358">
        <f>IFERROR(IF(K$2=$A$1,SUMIFS('Pre-Opening Cost'!$I:$I,'Pre-Opening Cost'!$B:$B,$D57),0),0)</f>
        <v>0</v>
      </c>
      <c r="L57" s="29">
        <f>IFERROR(IF(L$2=$A$1,SUMIFS('Pre-Opening Cost'!$I:$I,'Pre-Opening Cost'!$B:$B,$D57),0),0)</f>
        <v>0</v>
      </c>
      <c r="M57" s="29">
        <f>IFERROR(IF(M$2=$A$1,SUMIFS('Pre-Opening Cost'!$I:$I,'Pre-Opening Cost'!$B:$B,$D57),0),0)</f>
        <v>0</v>
      </c>
      <c r="N57" s="29">
        <f>IFERROR(IF(N$2=$A$1,SUMIFS('Pre-Opening Cost'!$I:$I,'Pre-Opening Cost'!$B:$B,$D57),0),0)</f>
        <v>0</v>
      </c>
      <c r="O57" s="29">
        <f>IFERROR(IF(O$2=$A$1,SUMIFS('Pre-Opening Cost'!$I:$I,'Pre-Opening Cost'!$B:$B,$D57),0),0)</f>
        <v>0</v>
      </c>
      <c r="P57" s="29">
        <f>IFERROR(IF(P$2=$A$1,SUMIFS('Pre-Opening Cost'!$I:$I,'Pre-Opening Cost'!$B:$B,$D57),0),0)</f>
        <v>0</v>
      </c>
      <c r="Q57" s="29">
        <f>IFERROR(IF(Q$2=$A$1,SUMIFS('Pre-Opening Cost'!$I:$I,'Pre-Opening Cost'!$B:$B,$D57),0),0)</f>
        <v>0</v>
      </c>
      <c r="R57" s="29">
        <f>IFERROR(IF(R$2=$A$1,SUMIFS('Pre-Opening Cost'!$I:$I,'Pre-Opening Cost'!$B:$B,$D57),0),0)</f>
        <v>0</v>
      </c>
      <c r="S57" s="29">
        <f>IFERROR(IF(S$2=$A$1,SUMIFS('Pre-Opening Cost'!$I:$I,'Pre-Opening Cost'!$B:$B,$D57),0),0)</f>
        <v>0</v>
      </c>
      <c r="T57" s="29">
        <f>IFERROR(IF(T$2=$A$1,SUMIFS('Pre-Opening Cost'!$I:$I,'Pre-Opening Cost'!$B:$B,$D57),0),0)</f>
        <v>0</v>
      </c>
      <c r="U57" s="29">
        <f>IFERROR(IF(U$2=$A$1,SUMIFS('Pre-Opening Cost'!$I:$I,'Pre-Opening Cost'!$B:$B,$D57),0),0)</f>
        <v>0</v>
      </c>
      <c r="V57" s="29">
        <f>IFERROR(IF(V$2=$A$1,SUMIFS('Pre-Opening Cost'!$I:$I,'Pre-Opening Cost'!$B:$B,$D57),0),0)</f>
        <v>0</v>
      </c>
      <c r="W57" s="29">
        <f>IFERROR(IF(W$2=$A$1,SUMIFS('Pre-Opening Cost'!$I:$I,'Pre-Opening Cost'!$B:$B,$D57),0),0)</f>
        <v>0</v>
      </c>
      <c r="X57" s="29">
        <f>IFERROR(IF(X$2=$A$1,SUMIFS('Pre-Opening Cost'!$I:$I,'Pre-Opening Cost'!$B:$B,$D57),0),0)</f>
        <v>0</v>
      </c>
      <c r="Y57" s="29">
        <f>IFERROR(IF(Y$2=$A$1,SUMIFS('Pre-Opening Cost'!$I:$I,'Pre-Opening Cost'!$B:$B,$D57),0),0)</f>
        <v>0</v>
      </c>
      <c r="Z57" s="29">
        <f>IFERROR(IF(Z$2=$A$1,SUMIFS('Pre-Opening Cost'!$I:$I,'Pre-Opening Cost'!$B:$B,$D57),0),0)</f>
        <v>0</v>
      </c>
      <c r="AA57" s="29">
        <f>IFERROR(IF(AA$2=$A$1,SUMIFS('Pre-Opening Cost'!$I:$I,'Pre-Opening Cost'!$B:$B,$D57),0),0)</f>
        <v>0</v>
      </c>
      <c r="AB57" s="29">
        <f>IFERROR(IF(AB$2=$A$1,SUMIFS('Pre-Opening Cost'!$I:$I,'Pre-Opening Cost'!$B:$B,$D57),0),0)</f>
        <v>0</v>
      </c>
      <c r="AC57" s="29">
        <f>IFERROR(IF(AC$2=$A$1,SUMIFS('Pre-Opening Cost'!$I:$I,'Pre-Opening Cost'!$B:$B,$D57),0),0)</f>
        <v>0</v>
      </c>
      <c r="AD57" s="29">
        <f>IFERROR(IF(AD$2=$A$1,SUMIFS('Pre-Opening Cost'!$I:$I,'Pre-Opening Cost'!$B:$B,$D57),0),0)</f>
        <v>0</v>
      </c>
      <c r="AF57" s="216">
        <f t="shared" si="91"/>
        <v>0</v>
      </c>
    </row>
    <row r="58" spans="2:32" x14ac:dyDescent="0.25">
      <c r="B58" s="21"/>
      <c r="C58" s="21"/>
      <c r="D58" s="69" t="s">
        <v>99</v>
      </c>
      <c r="E58" s="56">
        <f>'Trading Input Sheet'!D95</f>
        <v>0</v>
      </c>
      <c r="F58" s="29">
        <f>IFERROR(IF(F$2=$A$1,SUMIFS('Pre-Opening Cost'!$I:$I,'Pre-Opening Cost'!$B:$B,$D58),0),0)</f>
        <v>0</v>
      </c>
      <c r="G58" s="29">
        <f>IFERROR(IF(G$2=$A$1,SUMIFS('Pre-Opening Cost'!$I:$I,'Pre-Opening Cost'!$B:$B,$D58),0),0)</f>
        <v>0</v>
      </c>
      <c r="H58" s="29">
        <f>IFERROR(IF(H$2=$A$1,SUMIFS('Pre-Opening Cost'!$I:$I,'Pre-Opening Cost'!$B:$B,$D58),0),0)</f>
        <v>0</v>
      </c>
      <c r="I58" s="29">
        <f>IFERROR(IF(I$2=$A$1,SUMIFS('Pre-Opening Cost'!$I:$I,'Pre-Opening Cost'!$B:$B,$D58),0),0)</f>
        <v>0</v>
      </c>
      <c r="J58" s="29">
        <f>IFERROR(IF(J$2=$A$1,SUMIFS('Pre-Opening Cost'!$I:$I,'Pre-Opening Cost'!$B:$B,$D58),0),0)</f>
        <v>0</v>
      </c>
      <c r="K58" s="358">
        <f>IFERROR(IF(K$2=$A$1,SUMIFS('Pre-Opening Cost'!$I:$I,'Pre-Opening Cost'!$B:$B,$D58),0),0)</f>
        <v>0</v>
      </c>
      <c r="L58" s="29">
        <f>IFERROR(IF(L$2=$A$1,SUMIFS('Pre-Opening Cost'!$I:$I,'Pre-Opening Cost'!$B:$B,$D58),0),0)</f>
        <v>0</v>
      </c>
      <c r="M58" s="29">
        <f>IFERROR(IF(M$2=$A$1,SUMIFS('Pre-Opening Cost'!$I:$I,'Pre-Opening Cost'!$B:$B,$D58),0),0)</f>
        <v>0</v>
      </c>
      <c r="N58" s="29">
        <f>IFERROR(IF(N$2=$A$1,SUMIFS('Pre-Opening Cost'!$I:$I,'Pre-Opening Cost'!$B:$B,$D58),0),0)</f>
        <v>0</v>
      </c>
      <c r="O58" s="29">
        <f>IFERROR(IF(O$2=$A$1,SUMIFS('Pre-Opening Cost'!$I:$I,'Pre-Opening Cost'!$B:$B,$D58),0),0)</f>
        <v>0</v>
      </c>
      <c r="P58" s="29">
        <f>IFERROR(IF(P$2=$A$1,SUMIFS('Pre-Opening Cost'!$I:$I,'Pre-Opening Cost'!$B:$B,$D58),0),0)</f>
        <v>0</v>
      </c>
      <c r="Q58" s="29">
        <f>IFERROR(IF(Q$2=$A$1,SUMIFS('Pre-Opening Cost'!$I:$I,'Pre-Opening Cost'!$B:$B,$D58),0),0)</f>
        <v>0</v>
      </c>
      <c r="R58" s="29">
        <f>IFERROR(IF(R$2=$A$1,SUMIFS('Pre-Opening Cost'!$I:$I,'Pre-Opening Cost'!$B:$B,$D58),0),0)</f>
        <v>0</v>
      </c>
      <c r="S58" s="29">
        <f>IFERROR(IF(S$2=$A$1,SUMIFS('Pre-Opening Cost'!$I:$I,'Pre-Opening Cost'!$B:$B,$D58),0),0)</f>
        <v>0</v>
      </c>
      <c r="T58" s="29">
        <f>IFERROR(IF(T$2=$A$1,SUMIFS('Pre-Opening Cost'!$I:$I,'Pre-Opening Cost'!$B:$B,$D58),0),0)</f>
        <v>0</v>
      </c>
      <c r="U58" s="29">
        <f>IFERROR(IF(U$2=$A$1,SUMIFS('Pre-Opening Cost'!$I:$I,'Pre-Opening Cost'!$B:$B,$D58),0),0)</f>
        <v>0</v>
      </c>
      <c r="V58" s="29">
        <f>IFERROR(IF(V$2=$A$1,SUMIFS('Pre-Opening Cost'!$I:$I,'Pre-Opening Cost'!$B:$B,$D58),0),0)</f>
        <v>0</v>
      </c>
      <c r="W58" s="29">
        <f>IFERROR(IF(W$2=$A$1,SUMIFS('Pre-Opening Cost'!$I:$I,'Pre-Opening Cost'!$B:$B,$D58),0),0)</f>
        <v>0</v>
      </c>
      <c r="X58" s="29">
        <f>IFERROR(IF(X$2=$A$1,SUMIFS('Pre-Opening Cost'!$I:$I,'Pre-Opening Cost'!$B:$B,$D58),0),0)</f>
        <v>0</v>
      </c>
      <c r="Y58" s="29">
        <f>IFERROR(IF(Y$2=$A$1,SUMIFS('Pre-Opening Cost'!$I:$I,'Pre-Opening Cost'!$B:$B,$D58),0),0)</f>
        <v>0</v>
      </c>
      <c r="Z58" s="29">
        <f>IFERROR(IF(Z$2=$A$1,SUMIFS('Pre-Opening Cost'!$I:$I,'Pre-Opening Cost'!$B:$B,$D58),0),0)</f>
        <v>0</v>
      </c>
      <c r="AA58" s="29">
        <f>IFERROR(IF(AA$2=$A$1,SUMIFS('Pre-Opening Cost'!$I:$I,'Pre-Opening Cost'!$B:$B,$D58),0),0)</f>
        <v>0</v>
      </c>
      <c r="AB58" s="29">
        <f>IFERROR(IF(AB$2=$A$1,SUMIFS('Pre-Opening Cost'!$I:$I,'Pre-Opening Cost'!$B:$B,$D58),0),0)</f>
        <v>0</v>
      </c>
      <c r="AC58" s="29">
        <f>IFERROR(IF(AC$2=$A$1,SUMIFS('Pre-Opening Cost'!$I:$I,'Pre-Opening Cost'!$B:$B,$D58),0),0)</f>
        <v>0</v>
      </c>
      <c r="AD58" s="29">
        <f>IFERROR(IF(AD$2=$A$1,SUMIFS('Pre-Opening Cost'!$I:$I,'Pre-Opening Cost'!$B:$B,$D58),0),0)</f>
        <v>0</v>
      </c>
      <c r="AF58" s="216">
        <f t="shared" si="91"/>
        <v>0</v>
      </c>
    </row>
    <row r="59" spans="2:32" x14ac:dyDescent="0.25">
      <c r="C59" s="42"/>
      <c r="D59" s="62" t="s">
        <v>22</v>
      </c>
      <c r="E59" s="72">
        <f>SUM(E60:E63)</f>
        <v>0</v>
      </c>
      <c r="F59" s="39">
        <f t="shared" ref="F59" si="92">SUM(F60:F63)</f>
        <v>0</v>
      </c>
      <c r="G59" s="39">
        <f t="shared" ref="G59" si="93">SUM(G60:G63)</f>
        <v>0</v>
      </c>
      <c r="H59" s="39">
        <f t="shared" ref="H59" si="94">SUM(H60:H63)</f>
        <v>0</v>
      </c>
      <c r="I59" s="39">
        <f t="shared" ref="I59" si="95">SUM(I60:I63)</f>
        <v>0</v>
      </c>
      <c r="J59" s="39">
        <f t="shared" ref="J59" si="96">SUM(J60:J63)</f>
        <v>0</v>
      </c>
      <c r="K59" s="357">
        <f t="shared" ref="K59:R59" si="97">SUM(K60:K63)</f>
        <v>0</v>
      </c>
      <c r="L59" s="39">
        <f t="shared" si="97"/>
        <v>0</v>
      </c>
      <c r="M59" s="39">
        <f t="shared" si="97"/>
        <v>0</v>
      </c>
      <c r="N59" s="39">
        <f t="shared" si="97"/>
        <v>0</v>
      </c>
      <c r="O59" s="39">
        <f t="shared" si="97"/>
        <v>0</v>
      </c>
      <c r="P59" s="39">
        <f t="shared" si="97"/>
        <v>0</v>
      </c>
      <c r="Q59" s="39">
        <f t="shared" si="97"/>
        <v>0</v>
      </c>
      <c r="R59" s="39">
        <f t="shared" si="97"/>
        <v>0</v>
      </c>
      <c r="S59" s="39">
        <f t="shared" ref="S59:AB59" si="98">SUM(S60:S63)</f>
        <v>0</v>
      </c>
      <c r="T59" s="39">
        <f t="shared" si="98"/>
        <v>0</v>
      </c>
      <c r="U59" s="39">
        <f t="shared" si="98"/>
        <v>0</v>
      </c>
      <c r="V59" s="39">
        <f t="shared" si="98"/>
        <v>0</v>
      </c>
      <c r="W59" s="39">
        <f t="shared" si="98"/>
        <v>0</v>
      </c>
      <c r="X59" s="39">
        <f t="shared" si="98"/>
        <v>0</v>
      </c>
      <c r="Y59" s="39">
        <f t="shared" si="98"/>
        <v>0</v>
      </c>
      <c r="Z59" s="39">
        <f t="shared" si="98"/>
        <v>0</v>
      </c>
      <c r="AA59" s="39">
        <f t="shared" si="98"/>
        <v>0</v>
      </c>
      <c r="AB59" s="39">
        <f t="shared" si="98"/>
        <v>0</v>
      </c>
      <c r="AC59" s="39">
        <f t="shared" ref="AC59:AD59" si="99">SUM(AC60:AC63)</f>
        <v>0</v>
      </c>
      <c r="AD59" s="39">
        <f t="shared" si="99"/>
        <v>0</v>
      </c>
      <c r="AF59" s="215">
        <f t="shared" ref="AF59" si="100">SUM(AF60:AF63)</f>
        <v>0</v>
      </c>
    </row>
    <row r="60" spans="2:32" x14ac:dyDescent="0.25">
      <c r="B60" s="21"/>
      <c r="C60" s="20"/>
      <c r="D60" s="69" t="s">
        <v>55</v>
      </c>
      <c r="E60" s="56">
        <f>'Trading Input Sheet'!D97</f>
        <v>0</v>
      </c>
      <c r="F60" s="29">
        <f>IFERROR(IF(F$2=$A$1,SUMIFS('Pre-Opening Cost'!$I:$I,'Pre-Opening Cost'!$B:$B,$D60),0),0)</f>
        <v>0</v>
      </c>
      <c r="G60" s="29">
        <f>IFERROR(IF(G$2=$A$1,SUMIFS('Pre-Opening Cost'!$I:$I,'Pre-Opening Cost'!$B:$B,$D60),0),0)</f>
        <v>0</v>
      </c>
      <c r="H60" s="29">
        <f>IFERROR(IF(H$2=$A$1,SUMIFS('Pre-Opening Cost'!$I:$I,'Pre-Opening Cost'!$B:$B,$D60),0),0)</f>
        <v>0</v>
      </c>
      <c r="I60" s="29">
        <f>IFERROR(IF(I$2=$A$1,SUMIFS('Pre-Opening Cost'!$I:$I,'Pre-Opening Cost'!$B:$B,$D60),0),0)</f>
        <v>0</v>
      </c>
      <c r="J60" s="29">
        <f>IFERROR(IF(J$2=$A$1,SUMIFS('Pre-Opening Cost'!$I:$I,'Pre-Opening Cost'!$B:$B,$D60),0),0)</f>
        <v>0</v>
      </c>
      <c r="K60" s="359">
        <f>IFERROR(IF(K$2=$A$1,SUMIFS('Pre-Opening Cost'!$I:$I,'Pre-Opening Cost'!$B:$B,$D60),0),0)</f>
        <v>0</v>
      </c>
      <c r="L60" s="29">
        <f>IFERROR(IF(L$2=$A$1,SUMIFS('Pre-Opening Cost'!$I:$I,'Pre-Opening Cost'!$B:$B,$D60),0),0)</f>
        <v>0</v>
      </c>
      <c r="M60" s="29">
        <f>IFERROR(IF(M$2=$A$1,SUMIFS('Pre-Opening Cost'!$I:$I,'Pre-Opening Cost'!$B:$B,$D60),0),0)</f>
        <v>0</v>
      </c>
      <c r="N60" s="29">
        <f>IFERROR(IF(N$2=$A$1,SUMIFS('Pre-Opening Cost'!$I:$I,'Pre-Opening Cost'!$B:$B,$D60),0),0)</f>
        <v>0</v>
      </c>
      <c r="O60" s="29">
        <f>IFERROR(IF(O$2=$A$1,SUMIFS('Pre-Opening Cost'!$I:$I,'Pre-Opening Cost'!$B:$B,$D60),0),0)</f>
        <v>0</v>
      </c>
      <c r="P60" s="29">
        <f>IFERROR(IF(P$2=$A$1,SUMIFS('Pre-Opening Cost'!$I:$I,'Pre-Opening Cost'!$B:$B,$D60),0),0)</f>
        <v>0</v>
      </c>
      <c r="Q60" s="29">
        <f>IFERROR(IF(Q$2=$A$1,SUMIFS('Pre-Opening Cost'!$I:$I,'Pre-Opening Cost'!$B:$B,$D60),0),0)</f>
        <v>0</v>
      </c>
      <c r="R60" s="29">
        <f>IFERROR(IF(R$2=$A$1,SUMIFS('Pre-Opening Cost'!$I:$I,'Pre-Opening Cost'!$B:$B,$D60),0),0)</f>
        <v>0</v>
      </c>
      <c r="S60" s="29">
        <f>IFERROR(IF(S$2=$A$1,SUMIFS('Pre-Opening Cost'!$I:$I,'Pre-Opening Cost'!$B:$B,$D60),0),0)</f>
        <v>0</v>
      </c>
      <c r="T60" s="29">
        <f>IFERROR(IF(T$2=$A$1,SUMIFS('Pre-Opening Cost'!$I:$I,'Pre-Opening Cost'!$B:$B,$D60),0),0)</f>
        <v>0</v>
      </c>
      <c r="U60" s="29">
        <f>IFERROR(IF(U$2=$A$1,SUMIFS('Pre-Opening Cost'!$I:$I,'Pre-Opening Cost'!$B:$B,$D60),0),0)</f>
        <v>0</v>
      </c>
      <c r="V60" s="29">
        <f>IFERROR(IF(V$2=$A$1,SUMIFS('Pre-Opening Cost'!$I:$I,'Pre-Opening Cost'!$B:$B,$D60),0),0)</f>
        <v>0</v>
      </c>
      <c r="W60" s="29">
        <f>IFERROR(IF(W$2=$A$1,SUMIFS('Pre-Opening Cost'!$I:$I,'Pre-Opening Cost'!$B:$B,$D60),0),0)</f>
        <v>0</v>
      </c>
      <c r="X60" s="29">
        <f>IFERROR(IF(X$2=$A$1,SUMIFS('Pre-Opening Cost'!$I:$I,'Pre-Opening Cost'!$B:$B,$D60),0),0)</f>
        <v>0</v>
      </c>
      <c r="Y60" s="29">
        <f>IFERROR(IF(Y$2=$A$1,SUMIFS('Pre-Opening Cost'!$I:$I,'Pre-Opening Cost'!$B:$B,$D60),0),0)</f>
        <v>0</v>
      </c>
      <c r="Z60" s="29">
        <f>IFERROR(IF(Z$2=$A$1,SUMIFS('Pre-Opening Cost'!$I:$I,'Pre-Opening Cost'!$B:$B,$D60),0),0)</f>
        <v>0</v>
      </c>
      <c r="AA60" s="29">
        <f>IFERROR(IF(AA$2=$A$1,SUMIFS('Pre-Opening Cost'!$I:$I,'Pre-Opening Cost'!$B:$B,$D60),0),0)</f>
        <v>0</v>
      </c>
      <c r="AB60" s="29">
        <f>IFERROR(IF(AB$2=$A$1,SUMIFS('Pre-Opening Cost'!$I:$I,'Pre-Opening Cost'!$B:$B,$D60),0),0)</f>
        <v>0</v>
      </c>
      <c r="AC60" s="29">
        <f>IFERROR(IF(AC$2=$A$1,SUMIFS('Pre-Opening Cost'!$I:$I,'Pre-Opening Cost'!$B:$B,$D60),0),0)</f>
        <v>0</v>
      </c>
      <c r="AD60" s="29">
        <f>IFERROR(IF(AD$2=$A$1,SUMIFS('Pre-Opening Cost'!$I:$I,'Pre-Opening Cost'!$B:$B,$D60),0),0)</f>
        <v>0</v>
      </c>
      <c r="AF60" s="216">
        <f t="shared" ref="AF60:AF63" si="101">SUM(F60:AD60)</f>
        <v>0</v>
      </c>
    </row>
    <row r="61" spans="2:32" x14ac:dyDescent="0.25">
      <c r="B61" s="21"/>
      <c r="D61" s="69" t="s">
        <v>56</v>
      </c>
      <c r="E61" s="56">
        <f>'Trading Input Sheet'!D98</f>
        <v>0</v>
      </c>
      <c r="F61" s="29">
        <f>IFERROR(IF(F$2=$A$1,SUMIFS('Pre-Opening Cost'!$I:$I,'Pre-Opening Cost'!$B:$B,$D61),0),0)</f>
        <v>0</v>
      </c>
      <c r="G61" s="29">
        <f>IFERROR(IF(G$2=$A$1,SUMIFS('Pre-Opening Cost'!$I:$I,'Pre-Opening Cost'!$B:$B,$D61),0),0)</f>
        <v>0</v>
      </c>
      <c r="H61" s="29">
        <f>IFERROR(IF(H$2=$A$1,SUMIFS('Pre-Opening Cost'!$I:$I,'Pre-Opening Cost'!$B:$B,$D61),0),0)</f>
        <v>0</v>
      </c>
      <c r="I61" s="29">
        <f>IFERROR(IF(I$2=$A$1,SUMIFS('Pre-Opening Cost'!$I:$I,'Pre-Opening Cost'!$B:$B,$D61),0),0)</f>
        <v>0</v>
      </c>
      <c r="J61" s="29">
        <f>IFERROR(IF(J$2=$A$1,SUMIFS('Pre-Opening Cost'!$I:$I,'Pre-Opening Cost'!$B:$B,$D61),0),0)</f>
        <v>0</v>
      </c>
      <c r="K61" s="359">
        <f>IFERROR(IF(K$2=$A$1,SUMIFS('Pre-Opening Cost'!$I:$I,'Pre-Opening Cost'!$B:$B,$D61),0),0)</f>
        <v>0</v>
      </c>
      <c r="L61" s="29">
        <f>IFERROR(IF(L$2=$A$1,SUMIFS('Pre-Opening Cost'!$I:$I,'Pre-Opening Cost'!$B:$B,$D61),0),0)</f>
        <v>0</v>
      </c>
      <c r="M61" s="29">
        <f>IFERROR(IF(M$2=$A$1,SUMIFS('Pre-Opening Cost'!$I:$I,'Pre-Opening Cost'!$B:$B,$D61),0),0)</f>
        <v>0</v>
      </c>
      <c r="N61" s="29">
        <f>IFERROR(IF(N$2=$A$1,SUMIFS('Pre-Opening Cost'!$I:$I,'Pre-Opening Cost'!$B:$B,$D61),0),0)</f>
        <v>0</v>
      </c>
      <c r="O61" s="29">
        <f>IFERROR(IF(O$2=$A$1,SUMIFS('Pre-Opening Cost'!$I:$I,'Pre-Opening Cost'!$B:$B,$D61),0),0)</f>
        <v>0</v>
      </c>
      <c r="P61" s="29">
        <f>IFERROR(IF(P$2=$A$1,SUMIFS('Pre-Opening Cost'!$I:$I,'Pre-Opening Cost'!$B:$B,$D61),0),0)</f>
        <v>0</v>
      </c>
      <c r="Q61" s="29">
        <f>IFERROR(IF(Q$2=$A$1,SUMIFS('Pre-Opening Cost'!$I:$I,'Pre-Opening Cost'!$B:$B,$D61),0),0)</f>
        <v>0</v>
      </c>
      <c r="R61" s="29">
        <f>IFERROR(IF(R$2=$A$1,SUMIFS('Pre-Opening Cost'!$I:$I,'Pre-Opening Cost'!$B:$B,$D61),0),0)</f>
        <v>0</v>
      </c>
      <c r="S61" s="29">
        <f>IFERROR(IF(S$2=$A$1,SUMIFS('Pre-Opening Cost'!$I:$I,'Pre-Opening Cost'!$B:$B,$D61),0),0)</f>
        <v>0</v>
      </c>
      <c r="T61" s="29">
        <f>IFERROR(IF(T$2=$A$1,SUMIFS('Pre-Opening Cost'!$I:$I,'Pre-Opening Cost'!$B:$B,$D61),0),0)</f>
        <v>0</v>
      </c>
      <c r="U61" s="29">
        <f>IFERROR(IF(U$2=$A$1,SUMIFS('Pre-Opening Cost'!$I:$I,'Pre-Opening Cost'!$B:$B,$D61),0),0)</f>
        <v>0</v>
      </c>
      <c r="V61" s="29">
        <f>IFERROR(IF(V$2=$A$1,SUMIFS('Pre-Opening Cost'!$I:$I,'Pre-Opening Cost'!$B:$B,$D61),0),0)</f>
        <v>0</v>
      </c>
      <c r="W61" s="29">
        <f>IFERROR(IF(W$2=$A$1,SUMIFS('Pre-Opening Cost'!$I:$I,'Pre-Opening Cost'!$B:$B,$D61),0),0)</f>
        <v>0</v>
      </c>
      <c r="X61" s="29">
        <f>IFERROR(IF(X$2=$A$1,SUMIFS('Pre-Opening Cost'!$I:$I,'Pre-Opening Cost'!$B:$B,$D61),0),0)</f>
        <v>0</v>
      </c>
      <c r="Y61" s="29">
        <f>IFERROR(IF(Y$2=$A$1,SUMIFS('Pre-Opening Cost'!$I:$I,'Pre-Opening Cost'!$B:$B,$D61),0),0)</f>
        <v>0</v>
      </c>
      <c r="Z61" s="29">
        <f>IFERROR(IF(Z$2=$A$1,SUMIFS('Pre-Opening Cost'!$I:$I,'Pre-Opening Cost'!$B:$B,$D61),0),0)</f>
        <v>0</v>
      </c>
      <c r="AA61" s="29">
        <f>IFERROR(IF(AA$2=$A$1,SUMIFS('Pre-Opening Cost'!$I:$I,'Pre-Opening Cost'!$B:$B,$D61),0),0)</f>
        <v>0</v>
      </c>
      <c r="AB61" s="29">
        <f>IFERROR(IF(AB$2=$A$1,SUMIFS('Pre-Opening Cost'!$I:$I,'Pre-Opening Cost'!$B:$B,$D61),0),0)</f>
        <v>0</v>
      </c>
      <c r="AC61" s="29">
        <f>IFERROR(IF(AC$2=$A$1,SUMIFS('Pre-Opening Cost'!$I:$I,'Pre-Opening Cost'!$B:$B,$D61),0),0)</f>
        <v>0</v>
      </c>
      <c r="AD61" s="29">
        <f>IFERROR(IF(AD$2=$A$1,SUMIFS('Pre-Opening Cost'!$I:$I,'Pre-Opening Cost'!$B:$B,$D61),0),0)</f>
        <v>0</v>
      </c>
      <c r="AF61" s="216">
        <f t="shared" si="101"/>
        <v>0</v>
      </c>
    </row>
    <row r="62" spans="2:32" x14ac:dyDescent="0.25">
      <c r="B62" s="21"/>
      <c r="C62" s="56"/>
      <c r="D62" s="69" t="s">
        <v>100</v>
      </c>
      <c r="E62" s="56">
        <f>'Trading Input Sheet'!D99</f>
        <v>0</v>
      </c>
      <c r="F62" s="29">
        <f>IFERROR(IF(F$2=$A$1,SUMIFS('Pre-Opening Cost'!$I:$I,'Pre-Opening Cost'!$B:$B,$D62),0),0)</f>
        <v>0</v>
      </c>
      <c r="G62" s="29">
        <f>IFERROR(IF(G$2=$A$1,SUMIFS('Pre-Opening Cost'!$I:$I,'Pre-Opening Cost'!$B:$B,$D62),0),0)</f>
        <v>0</v>
      </c>
      <c r="H62" s="29">
        <f>IFERROR(IF(H$2=$A$1,SUMIFS('Pre-Opening Cost'!$I:$I,'Pre-Opening Cost'!$B:$B,$D62),0),0)</f>
        <v>0</v>
      </c>
      <c r="I62" s="29">
        <f>IFERROR(IF(I$2=$A$1,SUMIFS('Pre-Opening Cost'!$I:$I,'Pre-Opening Cost'!$B:$B,$D62),0),0)</f>
        <v>0</v>
      </c>
      <c r="J62" s="29">
        <f>IFERROR(IF(J$2=$A$1,SUMIFS('Pre-Opening Cost'!$I:$I,'Pre-Opening Cost'!$B:$B,$D62),0),0)</f>
        <v>0</v>
      </c>
      <c r="K62" s="358">
        <f>IFERROR(IF(K$2=$A$1,SUMIFS('Pre-Opening Cost'!$I:$I,'Pre-Opening Cost'!$B:$B,$D62),0),0)</f>
        <v>0</v>
      </c>
      <c r="L62" s="29">
        <f>IFERROR(IF(L$2=$A$1,SUMIFS('Pre-Opening Cost'!$I:$I,'Pre-Opening Cost'!$B:$B,$D62),0),0)</f>
        <v>0</v>
      </c>
      <c r="M62" s="29">
        <f>IFERROR(IF(M$2=$A$1,SUMIFS('Pre-Opening Cost'!$I:$I,'Pre-Opening Cost'!$B:$B,$D62),0),0)</f>
        <v>0</v>
      </c>
      <c r="N62" s="29">
        <f>IFERROR(IF(N$2=$A$1,SUMIFS('Pre-Opening Cost'!$I:$I,'Pre-Opening Cost'!$B:$B,$D62),0),0)</f>
        <v>0</v>
      </c>
      <c r="O62" s="29">
        <f>IFERROR(IF(O$2=$A$1,SUMIFS('Pre-Opening Cost'!$I:$I,'Pre-Opening Cost'!$B:$B,$D62),0),0)</f>
        <v>0</v>
      </c>
      <c r="P62" s="29">
        <f>IFERROR(IF(P$2=$A$1,SUMIFS('Pre-Opening Cost'!$I:$I,'Pre-Opening Cost'!$B:$B,$D62),0),0)</f>
        <v>0</v>
      </c>
      <c r="Q62" s="29">
        <f>IFERROR(IF(Q$2=$A$1,SUMIFS('Pre-Opening Cost'!$I:$I,'Pre-Opening Cost'!$B:$B,$D62),0),0)</f>
        <v>0</v>
      </c>
      <c r="R62" s="29">
        <f>IFERROR(IF(R$2=$A$1,SUMIFS('Pre-Opening Cost'!$I:$I,'Pre-Opening Cost'!$B:$B,$D62),0),0)</f>
        <v>0</v>
      </c>
      <c r="S62" s="29">
        <f>IFERROR(IF(S$2=$A$1,SUMIFS('Pre-Opening Cost'!$I:$I,'Pre-Opening Cost'!$B:$B,$D62),0),0)</f>
        <v>0</v>
      </c>
      <c r="T62" s="29">
        <f>IFERROR(IF(T$2=$A$1,SUMIFS('Pre-Opening Cost'!$I:$I,'Pre-Opening Cost'!$B:$B,$D62),0),0)</f>
        <v>0</v>
      </c>
      <c r="U62" s="29">
        <f>IFERROR(IF(U$2=$A$1,SUMIFS('Pre-Opening Cost'!$I:$I,'Pre-Opening Cost'!$B:$B,$D62),0),0)</f>
        <v>0</v>
      </c>
      <c r="V62" s="29">
        <f>IFERROR(IF(V$2=$A$1,SUMIFS('Pre-Opening Cost'!$I:$I,'Pre-Opening Cost'!$B:$B,$D62),0),0)</f>
        <v>0</v>
      </c>
      <c r="W62" s="29">
        <f>IFERROR(IF(W$2=$A$1,SUMIFS('Pre-Opening Cost'!$I:$I,'Pre-Opening Cost'!$B:$B,$D62),0),0)</f>
        <v>0</v>
      </c>
      <c r="X62" s="29">
        <f>IFERROR(IF(X$2=$A$1,SUMIFS('Pre-Opening Cost'!$I:$I,'Pre-Opening Cost'!$B:$B,$D62),0),0)</f>
        <v>0</v>
      </c>
      <c r="Y62" s="29">
        <f>IFERROR(IF(Y$2=$A$1,SUMIFS('Pre-Opening Cost'!$I:$I,'Pre-Opening Cost'!$B:$B,$D62),0),0)</f>
        <v>0</v>
      </c>
      <c r="Z62" s="29">
        <f>IFERROR(IF(Z$2=$A$1,SUMIFS('Pre-Opening Cost'!$I:$I,'Pre-Opening Cost'!$B:$B,$D62),0),0)</f>
        <v>0</v>
      </c>
      <c r="AA62" s="29">
        <f>IFERROR(IF(AA$2=$A$1,SUMIFS('Pre-Opening Cost'!$I:$I,'Pre-Opening Cost'!$B:$B,$D62),0),0)</f>
        <v>0</v>
      </c>
      <c r="AB62" s="29">
        <f>IFERROR(IF(AB$2=$A$1,SUMIFS('Pre-Opening Cost'!$I:$I,'Pre-Opening Cost'!$B:$B,$D62),0),0)</f>
        <v>0</v>
      </c>
      <c r="AC62" s="29">
        <f>IFERROR(IF(AC$2=$A$1,SUMIFS('Pre-Opening Cost'!$I:$I,'Pre-Opening Cost'!$B:$B,$D62),0),0)</f>
        <v>0</v>
      </c>
      <c r="AD62" s="29">
        <f>IFERROR(IF(AD$2=$A$1,SUMIFS('Pre-Opening Cost'!$I:$I,'Pre-Opening Cost'!$B:$B,$D62),0),0)</f>
        <v>0</v>
      </c>
      <c r="AF62" s="216">
        <f t="shared" si="101"/>
        <v>0</v>
      </c>
    </row>
    <row r="63" spans="2:32" x14ac:dyDescent="0.25">
      <c r="B63" s="21"/>
      <c r="C63" s="21"/>
      <c r="D63" s="69" t="s">
        <v>101</v>
      </c>
      <c r="E63" s="56">
        <f>'Trading Input Sheet'!D100</f>
        <v>0</v>
      </c>
      <c r="F63" s="29">
        <f>IFERROR(IF(F$2=$A$1,SUMIFS('Pre-Opening Cost'!$I:$I,'Pre-Opening Cost'!$B:$B,$D63),0),0)</f>
        <v>0</v>
      </c>
      <c r="G63" s="29">
        <f>IFERROR(IF(G$2=$A$1,SUMIFS('Pre-Opening Cost'!$I:$I,'Pre-Opening Cost'!$B:$B,$D63),0),0)</f>
        <v>0</v>
      </c>
      <c r="H63" s="29">
        <f>IFERROR(IF(H$2=$A$1,SUMIFS('Pre-Opening Cost'!$I:$I,'Pre-Opening Cost'!$B:$B,$D63),0),0)</f>
        <v>0</v>
      </c>
      <c r="I63" s="29">
        <f>IFERROR(IF(I$2=$A$1,SUMIFS('Pre-Opening Cost'!$I:$I,'Pre-Opening Cost'!$B:$B,$D63),0),0)</f>
        <v>0</v>
      </c>
      <c r="J63" s="29">
        <f>IFERROR(IF(J$2=$A$1,SUMIFS('Pre-Opening Cost'!$I:$I,'Pre-Opening Cost'!$B:$B,$D63),0),0)</f>
        <v>0</v>
      </c>
      <c r="K63" s="358">
        <f>IFERROR(IF(K$2=$A$1,SUMIFS('Pre-Opening Cost'!$I:$I,'Pre-Opening Cost'!$B:$B,$D63),0),0)</f>
        <v>0</v>
      </c>
      <c r="L63" s="29">
        <f>IFERROR(IF(L$2=$A$1,SUMIFS('Pre-Opening Cost'!$I:$I,'Pre-Opening Cost'!$B:$B,$D63),0),0)</f>
        <v>0</v>
      </c>
      <c r="M63" s="29">
        <f>IFERROR(IF(M$2=$A$1,SUMIFS('Pre-Opening Cost'!$I:$I,'Pre-Opening Cost'!$B:$B,$D63),0),0)</f>
        <v>0</v>
      </c>
      <c r="N63" s="29">
        <f>IFERROR(IF(N$2=$A$1,SUMIFS('Pre-Opening Cost'!$I:$I,'Pre-Opening Cost'!$B:$B,$D63),0),0)</f>
        <v>0</v>
      </c>
      <c r="O63" s="29">
        <f>IFERROR(IF(O$2=$A$1,SUMIFS('Pre-Opening Cost'!$I:$I,'Pre-Opening Cost'!$B:$B,$D63),0),0)</f>
        <v>0</v>
      </c>
      <c r="P63" s="29">
        <f>IFERROR(IF(P$2=$A$1,SUMIFS('Pre-Opening Cost'!$I:$I,'Pre-Opening Cost'!$B:$B,$D63),0),0)</f>
        <v>0</v>
      </c>
      <c r="Q63" s="29">
        <f>IFERROR(IF(Q$2=$A$1,SUMIFS('Pre-Opening Cost'!$I:$I,'Pre-Opening Cost'!$B:$B,$D63),0),0)</f>
        <v>0</v>
      </c>
      <c r="R63" s="29">
        <f>IFERROR(IF(R$2=$A$1,SUMIFS('Pre-Opening Cost'!$I:$I,'Pre-Opening Cost'!$B:$B,$D63),0),0)</f>
        <v>0</v>
      </c>
      <c r="S63" s="29">
        <f>IFERROR(IF(S$2=$A$1,SUMIFS('Pre-Opening Cost'!$I:$I,'Pre-Opening Cost'!$B:$B,$D63),0),0)</f>
        <v>0</v>
      </c>
      <c r="T63" s="29">
        <f>IFERROR(IF(T$2=$A$1,SUMIFS('Pre-Opening Cost'!$I:$I,'Pre-Opening Cost'!$B:$B,$D63),0),0)</f>
        <v>0</v>
      </c>
      <c r="U63" s="29">
        <f>IFERROR(IF(U$2=$A$1,SUMIFS('Pre-Opening Cost'!$I:$I,'Pre-Opening Cost'!$B:$B,$D63),0),0)</f>
        <v>0</v>
      </c>
      <c r="V63" s="29">
        <f>IFERROR(IF(V$2=$A$1,SUMIFS('Pre-Opening Cost'!$I:$I,'Pre-Opening Cost'!$B:$B,$D63),0),0)</f>
        <v>0</v>
      </c>
      <c r="W63" s="29">
        <f>IFERROR(IF(W$2=$A$1,SUMIFS('Pre-Opening Cost'!$I:$I,'Pre-Opening Cost'!$B:$B,$D63),0),0)</f>
        <v>0</v>
      </c>
      <c r="X63" s="29">
        <f>IFERROR(IF(X$2=$A$1,SUMIFS('Pre-Opening Cost'!$I:$I,'Pre-Opening Cost'!$B:$B,$D63),0),0)</f>
        <v>0</v>
      </c>
      <c r="Y63" s="29">
        <f>IFERROR(IF(Y$2=$A$1,SUMIFS('Pre-Opening Cost'!$I:$I,'Pre-Opening Cost'!$B:$B,$D63),0),0)</f>
        <v>0</v>
      </c>
      <c r="Z63" s="29">
        <f>IFERROR(IF(Z$2=$A$1,SUMIFS('Pre-Opening Cost'!$I:$I,'Pre-Opening Cost'!$B:$B,$D63),0),0)</f>
        <v>0</v>
      </c>
      <c r="AA63" s="29">
        <f>IFERROR(IF(AA$2=$A$1,SUMIFS('Pre-Opening Cost'!$I:$I,'Pre-Opening Cost'!$B:$B,$D63),0),0)</f>
        <v>0</v>
      </c>
      <c r="AB63" s="29">
        <f>IFERROR(IF(AB$2=$A$1,SUMIFS('Pre-Opening Cost'!$I:$I,'Pre-Opening Cost'!$B:$B,$D63),0),0)</f>
        <v>0</v>
      </c>
      <c r="AC63" s="29">
        <f>IFERROR(IF(AC$2=$A$1,SUMIFS('Pre-Opening Cost'!$I:$I,'Pre-Opening Cost'!$B:$B,$D63),0),0)</f>
        <v>0</v>
      </c>
      <c r="AD63" s="29">
        <f>IFERROR(IF(AD$2=$A$1,SUMIFS('Pre-Opening Cost'!$I:$I,'Pre-Opening Cost'!$B:$B,$D63),0),0)</f>
        <v>0</v>
      </c>
      <c r="AF63" s="216">
        <f t="shared" si="101"/>
        <v>0</v>
      </c>
    </row>
    <row r="64" spans="2:32" x14ac:dyDescent="0.25">
      <c r="C64" s="42"/>
      <c r="D64" s="62" t="s">
        <v>23</v>
      </c>
      <c r="E64" s="72" t="e">
        <f>SUM(E65:E66)</f>
        <v>#DIV/0!</v>
      </c>
      <c r="F64" s="39">
        <f t="shared" ref="F64" si="102">SUM(F65:F66)</f>
        <v>0</v>
      </c>
      <c r="G64" s="39">
        <f t="shared" ref="G64" si="103">SUM(G65:G66)</f>
        <v>0</v>
      </c>
      <c r="H64" s="39">
        <f t="shared" ref="H64" si="104">SUM(H65:H66)</f>
        <v>0</v>
      </c>
      <c r="I64" s="39">
        <f t="shared" ref="I64" si="105">SUM(I65:I66)</f>
        <v>0</v>
      </c>
      <c r="J64" s="39">
        <f t="shared" ref="J64" si="106">SUM(J65:J66)</f>
        <v>0</v>
      </c>
      <c r="K64" s="357">
        <f t="shared" ref="K64:R64" si="107">SUM(K65:K66)</f>
        <v>0</v>
      </c>
      <c r="L64" s="39">
        <f t="shared" si="107"/>
        <v>0</v>
      </c>
      <c r="M64" s="39">
        <f t="shared" si="107"/>
        <v>0</v>
      </c>
      <c r="N64" s="39">
        <f t="shared" si="107"/>
        <v>0</v>
      </c>
      <c r="O64" s="39">
        <f t="shared" si="107"/>
        <v>0</v>
      </c>
      <c r="P64" s="39">
        <f t="shared" si="107"/>
        <v>0</v>
      </c>
      <c r="Q64" s="39">
        <f t="shared" si="107"/>
        <v>0</v>
      </c>
      <c r="R64" s="39">
        <f t="shared" si="107"/>
        <v>0</v>
      </c>
      <c r="S64" s="39">
        <f t="shared" ref="S64:AB64" si="108">SUM(S65:S66)</f>
        <v>0</v>
      </c>
      <c r="T64" s="39">
        <f t="shared" si="108"/>
        <v>0</v>
      </c>
      <c r="U64" s="39">
        <f t="shared" si="108"/>
        <v>0</v>
      </c>
      <c r="V64" s="39">
        <f t="shared" si="108"/>
        <v>0</v>
      </c>
      <c r="W64" s="39">
        <f t="shared" si="108"/>
        <v>0</v>
      </c>
      <c r="X64" s="39">
        <f t="shared" si="108"/>
        <v>0</v>
      </c>
      <c r="Y64" s="39">
        <f t="shared" si="108"/>
        <v>0</v>
      </c>
      <c r="Z64" s="39">
        <f t="shared" si="108"/>
        <v>0</v>
      </c>
      <c r="AA64" s="39">
        <f t="shared" si="108"/>
        <v>0</v>
      </c>
      <c r="AB64" s="39">
        <f t="shared" si="108"/>
        <v>0</v>
      </c>
      <c r="AC64" s="39">
        <f t="shared" ref="AC64:AD64" si="109">SUM(AC65:AC66)</f>
        <v>0</v>
      </c>
      <c r="AD64" s="39">
        <f t="shared" si="109"/>
        <v>0</v>
      </c>
      <c r="AF64" s="215">
        <f t="shared" ref="AF64" si="110">SUM(AF65:AF66)</f>
        <v>0</v>
      </c>
    </row>
    <row r="65" spans="3:32" x14ac:dyDescent="0.25">
      <c r="D65" s="69" t="s">
        <v>57</v>
      </c>
      <c r="E65" s="56" t="e">
        <f>'Trading Input Sheet'!D102</f>
        <v>#DIV/0!</v>
      </c>
      <c r="F65" s="29">
        <f>IFERROR(IF(F$2=$A$1,SUMIFS('Pre-Opening Cost'!$I:$I,'Pre-Opening Cost'!$B:$B,$D65),0),0)</f>
        <v>0</v>
      </c>
      <c r="G65" s="29">
        <f>IFERROR(IF(G$2=$A$1,SUMIFS('Pre-Opening Cost'!$I:$I,'Pre-Opening Cost'!$B:$B,$D65),0),0)</f>
        <v>0</v>
      </c>
      <c r="H65" s="29">
        <f>IFERROR(IF(H$2=$A$1,SUMIFS('Pre-Opening Cost'!$I:$I,'Pre-Opening Cost'!$B:$B,$D65),0),0)</f>
        <v>0</v>
      </c>
      <c r="I65" s="29">
        <f>IFERROR(IF(I$2=$A$1,SUMIFS('Pre-Opening Cost'!$I:$I,'Pre-Opening Cost'!$B:$B,$D65),0),0)</f>
        <v>0</v>
      </c>
      <c r="J65" s="29">
        <f>IFERROR(IF(J$2=$A$1,SUMIFS('Pre-Opening Cost'!$I:$I,'Pre-Opening Cost'!$B:$B,$D65),0),0)</f>
        <v>0</v>
      </c>
      <c r="K65" s="358">
        <f>IFERROR(IF(K$2=$A$1,SUMIFS('Pre-Opening Cost'!$I:$I,'Pre-Opening Cost'!$B:$B,$D65),0),0)</f>
        <v>0</v>
      </c>
      <c r="L65" s="29">
        <f>IFERROR(IF(L$2=$A$1,SUMIFS('Pre-Opening Cost'!$I:$I,'Pre-Opening Cost'!$B:$B,$D65),0),0)</f>
        <v>0</v>
      </c>
      <c r="M65" s="29">
        <f>IFERROR(IF(M$2=$A$1,SUMIFS('Pre-Opening Cost'!$I:$I,'Pre-Opening Cost'!$B:$B,$D65),0),0)</f>
        <v>0</v>
      </c>
      <c r="N65" s="29">
        <f>IFERROR(IF(N$2=$A$1,SUMIFS('Pre-Opening Cost'!$I:$I,'Pre-Opening Cost'!$B:$B,$D65),0),0)</f>
        <v>0</v>
      </c>
      <c r="O65" s="29">
        <f>IFERROR(IF(O$2=$A$1,SUMIFS('Pre-Opening Cost'!$I:$I,'Pre-Opening Cost'!$B:$B,$D65),0),0)</f>
        <v>0</v>
      </c>
      <c r="P65" s="29">
        <f>IFERROR(IF(P$2=$A$1,SUMIFS('Pre-Opening Cost'!$I:$I,'Pre-Opening Cost'!$B:$B,$D65),0),0)</f>
        <v>0</v>
      </c>
      <c r="Q65" s="29">
        <f>IFERROR(IF(Q$2=$A$1,SUMIFS('Pre-Opening Cost'!$I:$I,'Pre-Opening Cost'!$B:$B,$D65),0),0)</f>
        <v>0</v>
      </c>
      <c r="R65" s="29">
        <f>IFERROR(IF(R$2=$A$1,SUMIFS('Pre-Opening Cost'!$I:$I,'Pre-Opening Cost'!$B:$B,$D65),0),0)</f>
        <v>0</v>
      </c>
      <c r="S65" s="29">
        <f>IFERROR(IF(S$2=$A$1,SUMIFS('Pre-Opening Cost'!$I:$I,'Pre-Opening Cost'!$B:$B,$D65),0),0)</f>
        <v>0</v>
      </c>
      <c r="T65" s="29">
        <f>IFERROR(IF(T$2=$A$1,SUMIFS('Pre-Opening Cost'!$I:$I,'Pre-Opening Cost'!$B:$B,$D65),0),0)</f>
        <v>0</v>
      </c>
      <c r="U65" s="29">
        <f>IFERROR(IF(U$2=$A$1,SUMIFS('Pre-Opening Cost'!$I:$I,'Pre-Opening Cost'!$B:$B,$D65),0),0)</f>
        <v>0</v>
      </c>
      <c r="V65" s="29">
        <f>IFERROR(IF(V$2=$A$1,SUMIFS('Pre-Opening Cost'!$I:$I,'Pre-Opening Cost'!$B:$B,$D65),0),0)</f>
        <v>0</v>
      </c>
      <c r="W65" s="29">
        <f>IFERROR(IF(W$2=$A$1,SUMIFS('Pre-Opening Cost'!$I:$I,'Pre-Opening Cost'!$B:$B,$D65),0),0)</f>
        <v>0</v>
      </c>
      <c r="X65" s="29">
        <f>IFERROR(IF(X$2=$A$1,SUMIFS('Pre-Opening Cost'!$I:$I,'Pre-Opening Cost'!$B:$B,$D65),0),0)</f>
        <v>0</v>
      </c>
      <c r="Y65" s="29">
        <f>IFERROR(IF(Y$2=$A$1,SUMIFS('Pre-Opening Cost'!$I:$I,'Pre-Opening Cost'!$B:$B,$D65),0),0)</f>
        <v>0</v>
      </c>
      <c r="Z65" s="29">
        <f>IFERROR(IF(Z$2=$A$1,SUMIFS('Pre-Opening Cost'!$I:$I,'Pre-Opening Cost'!$B:$B,$D65),0),0)</f>
        <v>0</v>
      </c>
      <c r="AA65" s="29">
        <f>IFERROR(IF(AA$2=$A$1,SUMIFS('Pre-Opening Cost'!$I:$I,'Pre-Opening Cost'!$B:$B,$D65),0),0)</f>
        <v>0</v>
      </c>
      <c r="AB65" s="29">
        <f>IFERROR(IF(AB$2=$A$1,SUMIFS('Pre-Opening Cost'!$I:$I,'Pre-Opening Cost'!$B:$B,$D65),0),0)</f>
        <v>0</v>
      </c>
      <c r="AC65" s="29">
        <f>IFERROR(IF(AC$2=$A$1,SUMIFS('Pre-Opening Cost'!$I:$I,'Pre-Opening Cost'!$B:$B,$D65),0),0)</f>
        <v>0</v>
      </c>
      <c r="AD65" s="29">
        <f>IFERROR(IF(AD$2=$A$1,SUMIFS('Pre-Opening Cost'!$I:$I,'Pre-Opening Cost'!$B:$B,$D65),0),0)</f>
        <v>0</v>
      </c>
      <c r="AF65" s="216">
        <f>SUM(F65:AD65)</f>
        <v>0</v>
      </c>
    </row>
    <row r="66" spans="3:32" x14ac:dyDescent="0.25">
      <c r="D66" s="69" t="s">
        <v>58</v>
      </c>
      <c r="E66" s="56" t="e">
        <f>'Trading Input Sheet'!D103</f>
        <v>#DIV/0!</v>
      </c>
      <c r="F66" s="29">
        <f>IFERROR(IF(F$2=$A$1,SUMIFS('Pre-Opening Cost'!$I:$I,'Pre-Opening Cost'!$B:$B,$D66),0),0)</f>
        <v>0</v>
      </c>
      <c r="G66" s="29">
        <f>IFERROR(IF(G$2=$A$1,SUMIFS('Pre-Opening Cost'!$I:$I,'Pre-Opening Cost'!$B:$B,$D66),0),0)</f>
        <v>0</v>
      </c>
      <c r="H66" s="29">
        <f>IFERROR(IF(H$2=$A$1,SUMIFS('Pre-Opening Cost'!$I:$I,'Pre-Opening Cost'!$B:$B,$D66),0),0)</f>
        <v>0</v>
      </c>
      <c r="I66" s="29">
        <f>IFERROR(IF(I$2=$A$1,SUMIFS('Pre-Opening Cost'!$I:$I,'Pre-Opening Cost'!$B:$B,$D66),0),0)</f>
        <v>0</v>
      </c>
      <c r="J66" s="29">
        <f>IFERROR(IF(J$2=$A$1,SUMIFS('Pre-Opening Cost'!$I:$I,'Pre-Opening Cost'!$B:$B,$D66),0),0)</f>
        <v>0</v>
      </c>
      <c r="K66" s="358">
        <f>IFERROR(IF(K$2=$A$1,SUMIFS('Pre-Opening Cost'!$I:$I,'Pre-Opening Cost'!$B:$B,$D66),0),0)</f>
        <v>0</v>
      </c>
      <c r="L66" s="29">
        <f>IFERROR(IF(L$2=$A$1,SUMIFS('Pre-Opening Cost'!$I:$I,'Pre-Opening Cost'!$B:$B,$D66),0),0)</f>
        <v>0</v>
      </c>
      <c r="M66" s="29">
        <f>IFERROR(IF(M$2=$A$1,SUMIFS('Pre-Opening Cost'!$I:$I,'Pre-Opening Cost'!$B:$B,$D66),0),0)</f>
        <v>0</v>
      </c>
      <c r="N66" s="29">
        <f>IFERROR(IF(N$2=$A$1,SUMIFS('Pre-Opening Cost'!$I:$I,'Pre-Opening Cost'!$B:$B,$D66),0),0)</f>
        <v>0</v>
      </c>
      <c r="O66" s="29">
        <f>IFERROR(IF(O$2=$A$1,SUMIFS('Pre-Opening Cost'!$I:$I,'Pre-Opening Cost'!$B:$B,$D66),0),0)</f>
        <v>0</v>
      </c>
      <c r="P66" s="29">
        <f>IFERROR(IF(P$2=$A$1,SUMIFS('Pre-Opening Cost'!$I:$I,'Pre-Opening Cost'!$B:$B,$D66),0),0)</f>
        <v>0</v>
      </c>
      <c r="Q66" s="29">
        <f>IFERROR(IF(Q$2=$A$1,SUMIFS('Pre-Opening Cost'!$I:$I,'Pre-Opening Cost'!$B:$B,$D66),0),0)</f>
        <v>0</v>
      </c>
      <c r="R66" s="29">
        <f>IFERROR(IF(R$2=$A$1,SUMIFS('Pre-Opening Cost'!$I:$I,'Pre-Opening Cost'!$B:$B,$D66),0),0)</f>
        <v>0</v>
      </c>
      <c r="S66" s="29">
        <f>IFERROR(IF(S$2=$A$1,SUMIFS('Pre-Opening Cost'!$I:$I,'Pre-Opening Cost'!$B:$B,$D66),0),0)</f>
        <v>0</v>
      </c>
      <c r="T66" s="29">
        <f>IFERROR(IF(T$2=$A$1,SUMIFS('Pre-Opening Cost'!$I:$I,'Pre-Opening Cost'!$B:$B,$D66),0),0)</f>
        <v>0</v>
      </c>
      <c r="U66" s="29">
        <f>IFERROR(IF(U$2=$A$1,SUMIFS('Pre-Opening Cost'!$I:$I,'Pre-Opening Cost'!$B:$B,$D66),0),0)</f>
        <v>0</v>
      </c>
      <c r="V66" s="29">
        <f>IFERROR(IF(V$2=$A$1,SUMIFS('Pre-Opening Cost'!$I:$I,'Pre-Opening Cost'!$B:$B,$D66),0),0)</f>
        <v>0</v>
      </c>
      <c r="W66" s="29">
        <f>IFERROR(IF(W$2=$A$1,SUMIFS('Pre-Opening Cost'!$I:$I,'Pre-Opening Cost'!$B:$B,$D66),0),0)</f>
        <v>0</v>
      </c>
      <c r="X66" s="29">
        <f>IFERROR(IF(X$2=$A$1,SUMIFS('Pre-Opening Cost'!$I:$I,'Pre-Opening Cost'!$B:$B,$D66),0),0)</f>
        <v>0</v>
      </c>
      <c r="Y66" s="29">
        <f>IFERROR(IF(Y$2=$A$1,SUMIFS('Pre-Opening Cost'!$I:$I,'Pre-Opening Cost'!$B:$B,$D66),0),0)</f>
        <v>0</v>
      </c>
      <c r="Z66" s="29">
        <f>IFERROR(IF(Z$2=$A$1,SUMIFS('Pre-Opening Cost'!$I:$I,'Pre-Opening Cost'!$B:$B,$D66),0),0)</f>
        <v>0</v>
      </c>
      <c r="AA66" s="29">
        <f>IFERROR(IF(AA$2=$A$1,SUMIFS('Pre-Opening Cost'!$I:$I,'Pre-Opening Cost'!$B:$B,$D66),0),0)</f>
        <v>0</v>
      </c>
      <c r="AB66" s="29">
        <f>IFERROR(IF(AB$2=$A$1,SUMIFS('Pre-Opening Cost'!$I:$I,'Pre-Opening Cost'!$B:$B,$D66),0),0)</f>
        <v>0</v>
      </c>
      <c r="AC66" s="29">
        <f>IFERROR(IF(AC$2=$A$1,SUMIFS('Pre-Opening Cost'!$I:$I,'Pre-Opening Cost'!$B:$B,$D66),0),0)</f>
        <v>0</v>
      </c>
      <c r="AD66" s="29">
        <f>IFERROR(IF(AD$2=$A$1,SUMIFS('Pre-Opening Cost'!$I:$I,'Pre-Opening Cost'!$B:$B,$D66),0),0)</f>
        <v>0</v>
      </c>
      <c r="AF66" s="216">
        <f>SUM(F66:AD66)</f>
        <v>0</v>
      </c>
    </row>
    <row r="67" spans="3:32" x14ac:dyDescent="0.25">
      <c r="D67" s="67" t="s">
        <v>24</v>
      </c>
      <c r="E67" s="41" t="e">
        <f>E49+E54+E59+E64</f>
        <v>#DIV/0!</v>
      </c>
      <c r="F67" s="41">
        <f t="shared" ref="F67" si="111">F49+F54+F59+F64</f>
        <v>0</v>
      </c>
      <c r="G67" s="41">
        <f t="shared" ref="G67" si="112">G49+G54+G59+G64</f>
        <v>0</v>
      </c>
      <c r="H67" s="41">
        <f t="shared" ref="H67" si="113">H49+H54+H59+H64</f>
        <v>0</v>
      </c>
      <c r="I67" s="41">
        <f t="shared" ref="I67" si="114">I49+I54+I59+I64</f>
        <v>0</v>
      </c>
      <c r="J67" s="41">
        <f t="shared" ref="J67" si="115">J49+J54+J59+J64</f>
        <v>0</v>
      </c>
      <c r="K67" s="361">
        <f t="shared" ref="K67:R67" si="116">K49+K54+K59+K64</f>
        <v>0</v>
      </c>
      <c r="L67" s="41">
        <f t="shared" si="116"/>
        <v>0</v>
      </c>
      <c r="M67" s="41">
        <f t="shared" si="116"/>
        <v>0</v>
      </c>
      <c r="N67" s="41">
        <f t="shared" si="116"/>
        <v>0</v>
      </c>
      <c r="O67" s="41">
        <f t="shared" si="116"/>
        <v>0</v>
      </c>
      <c r="P67" s="41">
        <f t="shared" si="116"/>
        <v>0</v>
      </c>
      <c r="Q67" s="41">
        <f t="shared" si="116"/>
        <v>0</v>
      </c>
      <c r="R67" s="41">
        <f t="shared" si="116"/>
        <v>0</v>
      </c>
      <c r="S67" s="41">
        <f t="shared" ref="S67:AB67" si="117">S49+S54+S59+S64</f>
        <v>0</v>
      </c>
      <c r="T67" s="41">
        <f t="shared" si="117"/>
        <v>0</v>
      </c>
      <c r="U67" s="41">
        <f t="shared" si="117"/>
        <v>0</v>
      </c>
      <c r="V67" s="41">
        <f t="shared" si="117"/>
        <v>0</v>
      </c>
      <c r="W67" s="41">
        <f t="shared" si="117"/>
        <v>0</v>
      </c>
      <c r="X67" s="41">
        <f t="shared" si="117"/>
        <v>0</v>
      </c>
      <c r="Y67" s="41">
        <f t="shared" si="117"/>
        <v>0</v>
      </c>
      <c r="Z67" s="41">
        <f t="shared" si="117"/>
        <v>0</v>
      </c>
      <c r="AA67" s="41">
        <f t="shared" si="117"/>
        <v>0</v>
      </c>
      <c r="AB67" s="41">
        <f t="shared" si="117"/>
        <v>0</v>
      </c>
      <c r="AC67" s="41">
        <f t="shared" ref="AC67:AD67" si="118">AC49+AC54+AC59+AC64</f>
        <v>0</v>
      </c>
      <c r="AD67" s="41">
        <f t="shared" si="118"/>
        <v>0</v>
      </c>
      <c r="AF67" s="218">
        <f t="shared" ref="AF67" si="119">AF49+AF54+AF59+AF64</f>
        <v>0</v>
      </c>
    </row>
    <row r="68" spans="3:32" x14ac:dyDescent="0.25">
      <c r="D68" s="69"/>
      <c r="E68" s="44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F68" s="216"/>
    </row>
    <row r="69" spans="3:32" x14ac:dyDescent="0.25">
      <c r="D69" s="69"/>
      <c r="E69" s="4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F69" s="216"/>
    </row>
    <row r="70" spans="3:32" x14ac:dyDescent="0.25">
      <c r="D70" s="54" t="s">
        <v>46</v>
      </c>
      <c r="E70" s="6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F70" s="216">
        <f t="shared" ref="AF70" si="120">SUM(F70:R70)</f>
        <v>0</v>
      </c>
    </row>
    <row r="71" spans="3:32" x14ac:dyDescent="0.25">
      <c r="C71" s="42"/>
      <c r="D71" s="75" t="s">
        <v>28</v>
      </c>
      <c r="E71" s="123">
        <f>'Trading Input Sheet'!D105</f>
        <v>0</v>
      </c>
      <c r="F71" s="29">
        <f>IFERROR(IF(F$2=$A$1,SUMIFS('Pre-Opening Cost'!$I:$I,'Pre-Opening Cost'!$B:$B,$D71),0),0)</f>
        <v>0</v>
      </c>
      <c r="G71" s="29">
        <f>IFERROR(IF(G$2=$A$1,SUMIFS('Pre-Opening Cost'!$I:$I,'Pre-Opening Cost'!$B:$B,$D71),0),0)</f>
        <v>0</v>
      </c>
      <c r="H71" s="29">
        <f>IFERROR(IF(H$2=$A$1,SUMIFS('Pre-Opening Cost'!$I:$I,'Pre-Opening Cost'!$B:$B,$D71),0),0)</f>
        <v>0</v>
      </c>
      <c r="I71" s="29">
        <f>IFERROR(IF(I$2=$A$1,SUMIFS('Pre-Opening Cost'!$I:$I,'Pre-Opening Cost'!$B:$B,$D71),0),0)</f>
        <v>0</v>
      </c>
      <c r="J71" s="29">
        <f>IFERROR(IF(J$2=$A$1,SUMIFS('Pre-Opening Cost'!$I:$I,'Pre-Opening Cost'!$B:$B,$D71),0),0)</f>
        <v>0</v>
      </c>
      <c r="K71" s="29">
        <f>IFERROR(IF(K$2=$A$1,SUMIFS('Pre-Opening Cost'!$I:$I,'Pre-Opening Cost'!$B:$B,$D71),0),0)</f>
        <v>0</v>
      </c>
      <c r="L71" s="29">
        <f>IFERROR(IF(L$2=$A$1,SUMIFS('Pre-Opening Cost'!$I:$I,'Pre-Opening Cost'!$B:$B,$D71),0),0)</f>
        <v>0</v>
      </c>
      <c r="M71" s="29">
        <f>IFERROR(IF(M$2=$A$1,SUMIFS('Pre-Opening Cost'!$I:$I,'Pre-Opening Cost'!$B:$B,$D71),0),0)</f>
        <v>0</v>
      </c>
      <c r="N71" s="29">
        <f>IFERROR(IF(N$2=$A$1,SUMIFS('Pre-Opening Cost'!$I:$I,'Pre-Opening Cost'!$B:$B,$D71),0),0)</f>
        <v>0</v>
      </c>
      <c r="O71" s="29">
        <f>IFERROR(IF(O$2=$A$1,SUMIFS('Pre-Opening Cost'!$I:$I,'Pre-Opening Cost'!$B:$B,$D71),0),0)</f>
        <v>0</v>
      </c>
      <c r="P71" s="29">
        <f>IFERROR(IF(P$2=$A$1,SUMIFS('Pre-Opening Cost'!$I:$I,'Pre-Opening Cost'!$B:$B,$D71),0),0)</f>
        <v>0</v>
      </c>
      <c r="Q71" s="29">
        <f>IFERROR(IF(Q$2=$A$1,SUMIFS('Pre-Opening Cost'!$I:$I,'Pre-Opening Cost'!$B:$B,$D71),0),0)</f>
        <v>0</v>
      </c>
      <c r="R71" s="29">
        <f>IFERROR(IF(R$2=$A$1,SUMIFS('Pre-Opening Cost'!$I:$I,'Pre-Opening Cost'!$B:$B,$D71),0),0)</f>
        <v>0</v>
      </c>
      <c r="S71" s="29">
        <f>IFERROR(IF(S$2=$A$1,SUMIFS('Pre-Opening Cost'!$I:$I,'Pre-Opening Cost'!$B:$B,$D71),0),0)</f>
        <v>0</v>
      </c>
      <c r="T71" s="29">
        <f>IFERROR(IF(T$2=$A$1,SUMIFS('Pre-Opening Cost'!$I:$I,'Pre-Opening Cost'!$B:$B,$D71),0),0)</f>
        <v>0</v>
      </c>
      <c r="U71" s="29">
        <f>IFERROR(IF(U$2=$A$1,SUMIFS('Pre-Opening Cost'!$I:$I,'Pre-Opening Cost'!$B:$B,$D71),0),0)</f>
        <v>0</v>
      </c>
      <c r="V71" s="29">
        <f>IFERROR(IF(V$2=$A$1,SUMIFS('Pre-Opening Cost'!$I:$I,'Pre-Opening Cost'!$B:$B,$D71),0),0)</f>
        <v>0</v>
      </c>
      <c r="W71" s="29">
        <f>IFERROR(IF(W$2=$A$1,SUMIFS('Pre-Opening Cost'!$I:$I,'Pre-Opening Cost'!$B:$B,$D71),0),0)</f>
        <v>0</v>
      </c>
      <c r="X71" s="29">
        <f>IFERROR(IF(X$2=$A$1,SUMIFS('Pre-Opening Cost'!$I:$I,'Pre-Opening Cost'!$B:$B,$D71),0),0)</f>
        <v>0</v>
      </c>
      <c r="Y71" s="29">
        <f>IFERROR(IF(Y$2=$A$1,SUMIFS('Pre-Opening Cost'!$I:$I,'Pre-Opening Cost'!$B:$B,$D71),0),0)</f>
        <v>0</v>
      </c>
      <c r="Z71" s="29">
        <f>IFERROR(IF(Z$2=$A$1,SUMIFS('Pre-Opening Cost'!$I:$I,'Pre-Opening Cost'!$B:$B,$D71),0),0)</f>
        <v>0</v>
      </c>
      <c r="AA71" s="29">
        <f>IFERROR(IF(AA$2=$A$1,SUMIFS('Pre-Opening Cost'!$I:$I,'Pre-Opening Cost'!$B:$B,$D71),0),0)</f>
        <v>0</v>
      </c>
      <c r="AB71" s="29">
        <f>IFERROR(IF(AB$2=$A$1,SUMIFS('Pre-Opening Cost'!$I:$I,'Pre-Opening Cost'!$B:$B,$D71),0),0)</f>
        <v>0</v>
      </c>
      <c r="AC71" s="29">
        <f>IFERROR(IF(AC$2=$A$1,SUMIFS('Pre-Opening Cost'!$I:$I,'Pre-Opening Cost'!$B:$B,$D71),0),0)</f>
        <v>0</v>
      </c>
      <c r="AD71" s="29">
        <f>IFERROR(IF(AD$2=$A$1,SUMIFS('Pre-Opening Cost'!$I:$I,'Pre-Opening Cost'!$B:$B,$D71),0),0)</f>
        <v>0</v>
      </c>
      <c r="AF71" s="216">
        <f t="shared" ref="AF71:AF73" si="121">SUM(F71:AD71)</f>
        <v>0</v>
      </c>
    </row>
    <row r="72" spans="3:32" x14ac:dyDescent="0.25">
      <c r="C72" s="42"/>
      <c r="D72" s="75" t="s">
        <v>29</v>
      </c>
      <c r="E72" s="123">
        <f>'Trading Input Sheet'!D106</f>
        <v>0</v>
      </c>
      <c r="F72" s="29">
        <f>IFERROR(IF(F$2=$A$1,SUMIFS('Pre-Opening Cost'!$I:$I,'Pre-Opening Cost'!$B:$B,$D72),0),0)</f>
        <v>0</v>
      </c>
      <c r="G72" s="29">
        <f>IFERROR(IF(G$2=$A$1,SUMIFS('Pre-Opening Cost'!$I:$I,'Pre-Opening Cost'!$B:$B,$D72),0),0)</f>
        <v>0</v>
      </c>
      <c r="H72" s="29">
        <f>IFERROR(IF(H$2=$A$1,SUMIFS('Pre-Opening Cost'!$I:$I,'Pre-Opening Cost'!$B:$B,$D72),0),0)</f>
        <v>0</v>
      </c>
      <c r="I72" s="29">
        <f>IFERROR(IF(I$2=$A$1,SUMIFS('Pre-Opening Cost'!$I:$I,'Pre-Opening Cost'!$B:$B,$D72),0),0)</f>
        <v>0</v>
      </c>
      <c r="J72" s="29">
        <f>IFERROR(IF(J$2=$A$1,SUMIFS('Pre-Opening Cost'!$I:$I,'Pre-Opening Cost'!$B:$B,$D72),0),0)</f>
        <v>0</v>
      </c>
      <c r="K72" s="29">
        <f>IFERROR(IF(K$2=$A$1,SUMIFS('Pre-Opening Cost'!$I:$I,'Pre-Opening Cost'!$B:$B,$D72),0),0)</f>
        <v>0</v>
      </c>
      <c r="L72" s="29">
        <f>IFERROR(IF(L$2=$A$1,SUMIFS('Pre-Opening Cost'!$I:$I,'Pre-Opening Cost'!$B:$B,$D72),0),0)</f>
        <v>0</v>
      </c>
      <c r="M72" s="29">
        <f>IFERROR(IF(M$2=$A$1,SUMIFS('Pre-Opening Cost'!$I:$I,'Pre-Opening Cost'!$B:$B,$D72),0),0)</f>
        <v>0</v>
      </c>
      <c r="N72" s="29">
        <f>IFERROR(IF(N$2=$A$1,SUMIFS('Pre-Opening Cost'!$I:$I,'Pre-Opening Cost'!$B:$B,$D72),0),0)</f>
        <v>0</v>
      </c>
      <c r="O72" s="29">
        <f>IFERROR(IF(O$2=$A$1,SUMIFS('Pre-Opening Cost'!$I:$I,'Pre-Opening Cost'!$B:$B,$D72),0),0)</f>
        <v>0</v>
      </c>
      <c r="P72" s="29">
        <f>IFERROR(IF(P$2=$A$1,SUMIFS('Pre-Opening Cost'!$I:$I,'Pre-Opening Cost'!$B:$B,$D72),0),0)</f>
        <v>0</v>
      </c>
      <c r="Q72" s="29">
        <f>IFERROR(IF(Q$2=$A$1,SUMIFS('Pre-Opening Cost'!$I:$I,'Pre-Opening Cost'!$B:$B,$D72),0),0)</f>
        <v>0</v>
      </c>
      <c r="R72" s="29">
        <f>IFERROR(IF(R$2=$A$1,SUMIFS('Pre-Opening Cost'!$I:$I,'Pre-Opening Cost'!$B:$B,$D72),0),0)</f>
        <v>0</v>
      </c>
      <c r="S72" s="29">
        <f>IFERROR(IF(S$2=$A$1,SUMIFS('Pre-Opening Cost'!$I:$I,'Pre-Opening Cost'!$B:$B,$D72),0),0)</f>
        <v>0</v>
      </c>
      <c r="T72" s="29">
        <f>IFERROR(IF(T$2=$A$1,SUMIFS('Pre-Opening Cost'!$I:$I,'Pre-Opening Cost'!$B:$B,$D72),0),0)</f>
        <v>0</v>
      </c>
      <c r="U72" s="29">
        <f>IFERROR(IF(U$2=$A$1,SUMIFS('Pre-Opening Cost'!$I:$I,'Pre-Opening Cost'!$B:$B,$D72),0),0)</f>
        <v>0</v>
      </c>
      <c r="V72" s="29">
        <f>IFERROR(IF(V$2=$A$1,SUMIFS('Pre-Opening Cost'!$I:$I,'Pre-Opening Cost'!$B:$B,$D72),0),0)</f>
        <v>0</v>
      </c>
      <c r="W72" s="29">
        <f>IFERROR(IF(W$2=$A$1,SUMIFS('Pre-Opening Cost'!$I:$I,'Pre-Opening Cost'!$B:$B,$D72),0),0)</f>
        <v>0</v>
      </c>
      <c r="X72" s="29">
        <f>IFERROR(IF(X$2=$A$1,SUMIFS('Pre-Opening Cost'!$I:$I,'Pre-Opening Cost'!$B:$B,$D72),0),0)</f>
        <v>0</v>
      </c>
      <c r="Y72" s="29">
        <f>IFERROR(IF(Y$2=$A$1,SUMIFS('Pre-Opening Cost'!$I:$I,'Pre-Opening Cost'!$B:$B,$D72),0),0)</f>
        <v>0</v>
      </c>
      <c r="Z72" s="29">
        <f>IFERROR(IF(Z$2=$A$1,SUMIFS('Pre-Opening Cost'!$I:$I,'Pre-Opening Cost'!$B:$B,$D72),0),0)</f>
        <v>0</v>
      </c>
      <c r="AA72" s="29">
        <f>IFERROR(IF(AA$2=$A$1,SUMIFS('Pre-Opening Cost'!$I:$I,'Pre-Opening Cost'!$B:$B,$D72),0),0)</f>
        <v>0</v>
      </c>
      <c r="AB72" s="29">
        <f>IFERROR(IF(AB$2=$A$1,SUMIFS('Pre-Opening Cost'!$I:$I,'Pre-Opening Cost'!$B:$B,$D72),0),0)</f>
        <v>0</v>
      </c>
      <c r="AC72" s="29">
        <f>IFERROR(IF(AC$2=$A$1,SUMIFS('Pre-Opening Cost'!$I:$I,'Pre-Opening Cost'!$B:$B,$D72),0),0)</f>
        <v>0</v>
      </c>
      <c r="AD72" s="29">
        <f>IFERROR(IF(AD$2=$A$1,SUMIFS('Pre-Opening Cost'!$I:$I,'Pre-Opening Cost'!$B:$B,$D72),0),0)</f>
        <v>0</v>
      </c>
      <c r="AF72" s="216">
        <f t="shared" si="121"/>
        <v>0</v>
      </c>
    </row>
    <row r="73" spans="3:32" x14ac:dyDescent="0.25">
      <c r="C73" s="42"/>
      <c r="D73" s="75" t="s">
        <v>30</v>
      </c>
      <c r="E73" s="123">
        <f>'Trading Input Sheet'!D107</f>
        <v>0</v>
      </c>
      <c r="F73" s="29">
        <f>IFERROR(IF(F$2=$A$1,SUMIFS('Pre-Opening Cost'!$I:$I,'Pre-Opening Cost'!$B:$B,$D73),0),0)</f>
        <v>0</v>
      </c>
      <c r="G73" s="29">
        <f>IFERROR(IF(G$2=$A$1,SUMIFS('Pre-Opening Cost'!$I:$I,'Pre-Opening Cost'!$B:$B,$D73),0),0)</f>
        <v>0</v>
      </c>
      <c r="H73" s="29">
        <f>IFERROR(IF(H$2=$A$1,SUMIFS('Pre-Opening Cost'!$I:$I,'Pre-Opening Cost'!$B:$B,$D73),0),0)</f>
        <v>0</v>
      </c>
      <c r="I73" s="29">
        <f>IFERROR(IF(I$2=$A$1,SUMIFS('Pre-Opening Cost'!$I:$I,'Pre-Opening Cost'!$B:$B,$D73),0),0)</f>
        <v>0</v>
      </c>
      <c r="J73" s="29">
        <f>IFERROR(IF(J$2=$A$1,SUMIFS('Pre-Opening Cost'!$I:$I,'Pre-Opening Cost'!$B:$B,$D73),0),0)</f>
        <v>0</v>
      </c>
      <c r="K73" s="29">
        <f>IFERROR(IF(K$2=$A$1,SUMIFS('Pre-Opening Cost'!$I:$I,'Pre-Opening Cost'!$B:$B,$D73),0),0)</f>
        <v>0</v>
      </c>
      <c r="L73" s="29">
        <f>IFERROR(IF(L$2=$A$1,SUMIFS('Pre-Opening Cost'!$I:$I,'Pre-Opening Cost'!$B:$B,$D73),0),0)</f>
        <v>0</v>
      </c>
      <c r="M73" s="29">
        <f>IFERROR(IF(M$2=$A$1,SUMIFS('Pre-Opening Cost'!$I:$I,'Pre-Opening Cost'!$B:$B,$D73),0),0)</f>
        <v>0</v>
      </c>
      <c r="N73" s="29">
        <f>IFERROR(IF(N$2=$A$1,SUMIFS('Pre-Opening Cost'!$I:$I,'Pre-Opening Cost'!$B:$B,$D73),0),0)</f>
        <v>0</v>
      </c>
      <c r="O73" s="29">
        <f>IFERROR(IF(O$2=$A$1,SUMIFS('Pre-Opening Cost'!$I:$I,'Pre-Opening Cost'!$B:$B,$D73),0),0)</f>
        <v>0</v>
      </c>
      <c r="P73" s="29">
        <f>IFERROR(IF(P$2=$A$1,SUMIFS('Pre-Opening Cost'!$I:$I,'Pre-Opening Cost'!$B:$B,$D73),0),0)</f>
        <v>0</v>
      </c>
      <c r="Q73" s="29">
        <f>IFERROR(IF(Q$2=$A$1,SUMIFS('Pre-Opening Cost'!$I:$I,'Pre-Opening Cost'!$B:$B,$D73),0),0)</f>
        <v>0</v>
      </c>
      <c r="R73" s="29">
        <f>IFERROR(IF(R$2=$A$1,SUMIFS('Pre-Opening Cost'!$I:$I,'Pre-Opening Cost'!$B:$B,$D73),0),0)</f>
        <v>0</v>
      </c>
      <c r="S73" s="29">
        <f>IFERROR(IF(S$2=$A$1,SUMIFS('Pre-Opening Cost'!$I:$I,'Pre-Opening Cost'!$B:$B,$D73),0),0)</f>
        <v>0</v>
      </c>
      <c r="T73" s="29">
        <f>IFERROR(IF(T$2=$A$1,SUMIFS('Pre-Opening Cost'!$I:$I,'Pre-Opening Cost'!$B:$B,$D73),0),0)</f>
        <v>0</v>
      </c>
      <c r="U73" s="29">
        <f>IFERROR(IF(U$2=$A$1,SUMIFS('Pre-Opening Cost'!$I:$I,'Pre-Opening Cost'!$B:$B,$D73),0),0)</f>
        <v>0</v>
      </c>
      <c r="V73" s="29">
        <f>IFERROR(IF(V$2=$A$1,SUMIFS('Pre-Opening Cost'!$I:$I,'Pre-Opening Cost'!$B:$B,$D73),0),0)</f>
        <v>0</v>
      </c>
      <c r="W73" s="29">
        <f>IFERROR(IF(W$2=$A$1,SUMIFS('Pre-Opening Cost'!$I:$I,'Pre-Opening Cost'!$B:$B,$D73),0),0)</f>
        <v>0</v>
      </c>
      <c r="X73" s="29">
        <f>IFERROR(IF(X$2=$A$1,SUMIFS('Pre-Opening Cost'!$I:$I,'Pre-Opening Cost'!$B:$B,$D73),0),0)</f>
        <v>0</v>
      </c>
      <c r="Y73" s="29">
        <f>IFERROR(IF(Y$2=$A$1,SUMIFS('Pre-Opening Cost'!$I:$I,'Pre-Opening Cost'!$B:$B,$D73),0),0)</f>
        <v>0</v>
      </c>
      <c r="Z73" s="29">
        <f>IFERROR(IF(Z$2=$A$1,SUMIFS('Pre-Opening Cost'!$I:$I,'Pre-Opening Cost'!$B:$B,$D73),0),0)</f>
        <v>0</v>
      </c>
      <c r="AA73" s="29">
        <f>IFERROR(IF(AA$2=$A$1,SUMIFS('Pre-Opening Cost'!$I:$I,'Pre-Opening Cost'!$B:$B,$D73),0),0)</f>
        <v>0</v>
      </c>
      <c r="AB73" s="29">
        <f>IFERROR(IF(AB$2=$A$1,SUMIFS('Pre-Opening Cost'!$I:$I,'Pre-Opening Cost'!$B:$B,$D73),0),0)</f>
        <v>0</v>
      </c>
      <c r="AC73" s="29">
        <f>IFERROR(IF(AC$2=$A$1,SUMIFS('Pre-Opening Cost'!$I:$I,'Pre-Opening Cost'!$B:$B,$D73),0),0)</f>
        <v>0</v>
      </c>
      <c r="AD73" s="29">
        <f>IFERROR(IF(AD$2=$A$1,SUMIFS('Pre-Opening Cost'!$I:$I,'Pre-Opening Cost'!$B:$B,$D73),0),0)</f>
        <v>0</v>
      </c>
      <c r="AF73" s="216">
        <f t="shared" si="121"/>
        <v>0</v>
      </c>
    </row>
    <row r="74" spans="3:32" x14ac:dyDescent="0.25">
      <c r="D74" s="67" t="s">
        <v>279</v>
      </c>
      <c r="E74" s="41">
        <f>SUM(E71:E73)</f>
        <v>0</v>
      </c>
      <c r="F74" s="41">
        <f t="shared" ref="F74" si="122">SUM(F71:F73)</f>
        <v>0</v>
      </c>
      <c r="G74" s="41">
        <f t="shared" ref="G74" si="123">SUM(G71:G73)</f>
        <v>0</v>
      </c>
      <c r="H74" s="41">
        <f t="shared" ref="H74" si="124">SUM(H71:H73)</f>
        <v>0</v>
      </c>
      <c r="I74" s="41">
        <f t="shared" ref="I74" si="125">SUM(I71:I73)</f>
        <v>0</v>
      </c>
      <c r="J74" s="41">
        <f t="shared" ref="J74" si="126">SUM(J71:J73)</f>
        <v>0</v>
      </c>
      <c r="K74" s="41">
        <f t="shared" ref="K74:R74" si="127">SUM(K71:K73)</f>
        <v>0</v>
      </c>
      <c r="L74" s="41">
        <f t="shared" si="127"/>
        <v>0</v>
      </c>
      <c r="M74" s="41">
        <f t="shared" si="127"/>
        <v>0</v>
      </c>
      <c r="N74" s="41">
        <f t="shared" si="127"/>
        <v>0</v>
      </c>
      <c r="O74" s="41">
        <f t="shared" si="127"/>
        <v>0</v>
      </c>
      <c r="P74" s="41">
        <f t="shared" si="127"/>
        <v>0</v>
      </c>
      <c r="Q74" s="41">
        <f t="shared" si="127"/>
        <v>0</v>
      </c>
      <c r="R74" s="41">
        <f t="shared" si="127"/>
        <v>0</v>
      </c>
      <c r="S74" s="41">
        <f t="shared" ref="S74:AB74" si="128">SUM(S71:S73)</f>
        <v>0</v>
      </c>
      <c r="T74" s="41">
        <f t="shared" si="128"/>
        <v>0</v>
      </c>
      <c r="U74" s="41">
        <f t="shared" si="128"/>
        <v>0</v>
      </c>
      <c r="V74" s="41">
        <f t="shared" si="128"/>
        <v>0</v>
      </c>
      <c r="W74" s="41">
        <f t="shared" si="128"/>
        <v>0</v>
      </c>
      <c r="X74" s="41">
        <f t="shared" si="128"/>
        <v>0</v>
      </c>
      <c r="Y74" s="41">
        <f t="shared" si="128"/>
        <v>0</v>
      </c>
      <c r="Z74" s="41">
        <f t="shared" si="128"/>
        <v>0</v>
      </c>
      <c r="AA74" s="41">
        <f t="shared" si="128"/>
        <v>0</v>
      </c>
      <c r="AB74" s="41">
        <f t="shared" si="128"/>
        <v>0</v>
      </c>
      <c r="AC74" s="41">
        <f t="shared" ref="AC74:AD74" si="129">SUM(AC71:AC73)</f>
        <v>0</v>
      </c>
      <c r="AD74" s="41">
        <f t="shared" si="129"/>
        <v>0</v>
      </c>
      <c r="AF74" s="218">
        <f t="shared" ref="AF74" si="130">SUM(AF71:AF73)</f>
        <v>0</v>
      </c>
    </row>
    <row r="75" spans="3:32" x14ac:dyDescent="0.25">
      <c r="D75" s="69"/>
      <c r="E75" s="4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F75" s="216"/>
    </row>
    <row r="76" spans="3:32" x14ac:dyDescent="0.25">
      <c r="D76" s="76" t="s">
        <v>32</v>
      </c>
      <c r="E76" s="48"/>
      <c r="F76" s="107">
        <f t="shared" ref="F76:I76" si="131">F13+F18+F25+F30+F35+F40+F49+F54+F59+F64+F74</f>
        <v>0</v>
      </c>
      <c r="G76" s="107">
        <f t="shared" si="131"/>
        <v>0</v>
      </c>
      <c r="H76" s="107">
        <f t="shared" si="131"/>
        <v>0</v>
      </c>
      <c r="I76" s="107">
        <f t="shared" si="131"/>
        <v>0</v>
      </c>
      <c r="J76" s="107">
        <f>J13+J18+J25+J30+J35+J40+J49+J54+J59+J64+J74</f>
        <v>0</v>
      </c>
      <c r="K76" s="107">
        <f t="shared" ref="K76:R76" si="132">K13+K18+K25+K30+K35+K40+K49+K54+K59+K64+K74</f>
        <v>0</v>
      </c>
      <c r="L76" s="107">
        <f t="shared" si="132"/>
        <v>0</v>
      </c>
      <c r="M76" s="107">
        <f t="shared" si="132"/>
        <v>0</v>
      </c>
      <c r="N76" s="107">
        <f t="shared" si="132"/>
        <v>0</v>
      </c>
      <c r="O76" s="107">
        <f t="shared" si="132"/>
        <v>0</v>
      </c>
      <c r="P76" s="107">
        <f t="shared" si="132"/>
        <v>0</v>
      </c>
      <c r="Q76" s="107">
        <f t="shared" si="132"/>
        <v>0</v>
      </c>
      <c r="R76" s="107">
        <f t="shared" si="132"/>
        <v>0</v>
      </c>
      <c r="S76" s="107">
        <f t="shared" ref="S76:AB76" si="133">S13+S18+S25+S30+S35+S40+S49+S54+S59+S64+S74</f>
        <v>0</v>
      </c>
      <c r="T76" s="107">
        <f t="shared" si="133"/>
        <v>0</v>
      </c>
      <c r="U76" s="107">
        <f t="shared" si="133"/>
        <v>0</v>
      </c>
      <c r="V76" s="107">
        <f t="shared" si="133"/>
        <v>0</v>
      </c>
      <c r="W76" s="107">
        <f t="shared" si="133"/>
        <v>0</v>
      </c>
      <c r="X76" s="107">
        <f t="shared" si="133"/>
        <v>0</v>
      </c>
      <c r="Y76" s="107">
        <f t="shared" si="133"/>
        <v>0</v>
      </c>
      <c r="Z76" s="107">
        <f t="shared" si="133"/>
        <v>0</v>
      </c>
      <c r="AA76" s="107">
        <f t="shared" si="133"/>
        <v>0</v>
      </c>
      <c r="AB76" s="107">
        <f t="shared" si="133"/>
        <v>0</v>
      </c>
      <c r="AC76" s="107">
        <f t="shared" ref="AC76:AD76" si="134">AC13+AC18+AC25+AC30+AC35+AC40+AC49+AC54+AC59+AC64+AC74</f>
        <v>0</v>
      </c>
      <c r="AD76" s="107">
        <f t="shared" si="134"/>
        <v>0</v>
      </c>
      <c r="AF76" s="219">
        <f>AF13+AF18+AF25+AF30+AF35+AF40+AF49+AF54+AF59+AF64+AF74</f>
        <v>0</v>
      </c>
    </row>
    <row r="77" spans="3:32" s="15" customFormat="1" ht="15.75" thickBot="1" x14ac:dyDescent="0.3">
      <c r="D77" s="106" t="s">
        <v>33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F77" s="220"/>
    </row>
    <row r="78" spans="3:32" s="15" customFormat="1" ht="15.75" thickTop="1" x14ac:dyDescent="0.25">
      <c r="D78" s="54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F78" s="221"/>
    </row>
    <row r="79" spans="3:32" x14ac:dyDescent="0.25">
      <c r="D79" s="54" t="s">
        <v>280</v>
      </c>
      <c r="E79" s="46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F79" s="216"/>
    </row>
    <row r="80" spans="3:32" x14ac:dyDescent="0.25">
      <c r="D80" s="69" t="s">
        <v>281</v>
      </c>
      <c r="E80" s="113"/>
      <c r="F80" s="65">
        <f>IFERROR(IF(F$2=$A$1,SUMIFS('Pre-Opening Cost'!$I:$I,'Pre-Opening Cost'!$B:$B,$D80),0),0)</f>
        <v>0</v>
      </c>
      <c r="G80" s="65">
        <f>IFERROR(IF(G$2=$A$1,SUMIFS('Pre-Opening Cost'!$I:$I,'Pre-Opening Cost'!$B:$B,$D80),0),0)</f>
        <v>0</v>
      </c>
      <c r="H80" s="65">
        <f>IFERROR(IF(H$2=$A$1,SUMIFS('Pre-Opening Cost'!$I:$I,'Pre-Opening Cost'!$B:$B,$D80),0),0)</f>
        <v>0</v>
      </c>
      <c r="I80" s="65">
        <f>IFERROR(IF(I$2=$A$1,SUMIFS('Pre-Opening Cost'!$I:$I,'Pre-Opening Cost'!$B:$B,$D80),0),0)</f>
        <v>0</v>
      </c>
      <c r="J80" s="65">
        <f>IFERROR(IF(J$2=$A$1,SUMIFS('Pre-Opening Cost'!$I:$I,'Pre-Opening Cost'!$B:$B,$D80),0),0)</f>
        <v>0</v>
      </c>
      <c r="K80" s="65">
        <f>IFERROR(IF(K$2=$A$1,SUMIFS('Pre-Opening Cost'!$I:$I,'Pre-Opening Cost'!$B:$B,$D80),0),0)</f>
        <v>0</v>
      </c>
      <c r="L80" s="65">
        <f>IFERROR(IF(L$2=$A$1,SUMIFS('Pre-Opening Cost'!$I:$I,'Pre-Opening Cost'!$B:$B,$D80),0),0)</f>
        <v>0</v>
      </c>
      <c r="M80" s="65">
        <f>IFERROR(IF(M$2=$A$1,SUMIFS('Pre-Opening Cost'!$I:$I,'Pre-Opening Cost'!$B:$B,$D80),0),0)</f>
        <v>0</v>
      </c>
      <c r="N80" s="65">
        <f>IFERROR(IF(N$2=$A$1,SUMIFS('Pre-Opening Cost'!$I:$I,'Pre-Opening Cost'!$B:$B,$D80),0),0)</f>
        <v>0</v>
      </c>
      <c r="O80" s="65">
        <f>IFERROR(IF(O$2=$A$1,SUMIFS('Pre-Opening Cost'!$I:$I,'Pre-Opening Cost'!$B:$B,$D80),0),0)</f>
        <v>0</v>
      </c>
      <c r="P80" s="65">
        <f>IFERROR(IF(P$2=$A$1,SUMIFS('Pre-Opening Cost'!$I:$I,'Pre-Opening Cost'!$B:$B,$D80),0),0)</f>
        <v>0</v>
      </c>
      <c r="Q80" s="65">
        <f>IFERROR(IF(Q$2=$A$1,SUMIFS('Pre-Opening Cost'!$I:$I,'Pre-Opening Cost'!$B:$B,$D80),0),0)</f>
        <v>0</v>
      </c>
      <c r="R80" s="65">
        <f>IFERROR(IF(R$2=$A$1,SUMIFS('Pre-Opening Cost'!$I:$I,'Pre-Opening Cost'!$B:$B,$D80),0),0)</f>
        <v>0</v>
      </c>
      <c r="S80" s="65">
        <f>IFERROR(IF(S$2=$A$1,SUMIFS('Pre-Opening Cost'!$I:$I,'Pre-Opening Cost'!$B:$B,$D80),0),0)</f>
        <v>0</v>
      </c>
      <c r="T80" s="65">
        <f>IFERROR(IF(T$2=$A$1,SUMIFS('Pre-Opening Cost'!$I:$I,'Pre-Opening Cost'!$B:$B,$D80),0),0)</f>
        <v>0</v>
      </c>
      <c r="U80" s="65">
        <f>IFERROR(IF(U$2=$A$1,SUMIFS('Pre-Opening Cost'!$I:$I,'Pre-Opening Cost'!$B:$B,$D80),0),0)</f>
        <v>0</v>
      </c>
      <c r="V80" s="65">
        <f>IFERROR(IF(V$2=$A$1,SUMIFS('Pre-Opening Cost'!$I:$I,'Pre-Opening Cost'!$B:$B,$D80),0),0)</f>
        <v>0</v>
      </c>
      <c r="W80" s="65">
        <f>IFERROR(IF(W$2=$A$1,SUMIFS('Pre-Opening Cost'!$I:$I,'Pre-Opening Cost'!$B:$B,$D80),0),0)</f>
        <v>0</v>
      </c>
      <c r="X80" s="65">
        <f>IFERROR(IF(X$2=$A$1,SUMIFS('Pre-Opening Cost'!$I:$I,'Pre-Opening Cost'!$B:$B,$D80),0),0)</f>
        <v>0</v>
      </c>
      <c r="Y80" s="65">
        <f>IFERROR(IF(Y$2=$A$1,SUMIFS('Pre-Opening Cost'!$I:$I,'Pre-Opening Cost'!$B:$B,$D80),0),0)</f>
        <v>0</v>
      </c>
      <c r="Z80" s="65">
        <f>IFERROR(IF(Z$2=$A$1,SUMIFS('Pre-Opening Cost'!$I:$I,'Pre-Opening Cost'!$B:$B,$D80),0),0)</f>
        <v>0</v>
      </c>
      <c r="AA80" s="65">
        <f>IFERROR(IF(AA$2=$A$1,SUMIFS('Pre-Opening Cost'!$I:$I,'Pre-Opening Cost'!$B:$B,$D80),0),0)</f>
        <v>0</v>
      </c>
      <c r="AB80" s="65">
        <f>IFERROR(IF(AB$2=$A$1,SUMIFS('Pre-Opening Cost'!$I:$I,'Pre-Opening Cost'!$B:$B,$D80),0),0)</f>
        <v>0</v>
      </c>
      <c r="AC80" s="65">
        <f>IFERROR(IF(AC$2=$A$1,SUMIFS('Pre-Opening Cost'!$I:$I,'Pre-Opening Cost'!$B:$B,$D80),0),0)</f>
        <v>0</v>
      </c>
      <c r="AD80" s="65">
        <f>IFERROR(IF(AD$2=$A$1,SUMIFS('Pre-Opening Cost'!$I:$I,'Pre-Opening Cost'!$B:$B,$D80),0),0)</f>
        <v>0</v>
      </c>
      <c r="AF80" s="222">
        <f>SUM(F80:AD80)</f>
        <v>0</v>
      </c>
    </row>
    <row r="81" spans="4:32" s="17" customFormat="1" x14ac:dyDescent="0.25">
      <c r="D81" s="60"/>
      <c r="E81" s="113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F81" s="216"/>
    </row>
    <row r="82" spans="4:32" x14ac:dyDescent="0.25">
      <c r="D82" s="76" t="s">
        <v>95</v>
      </c>
      <c r="E82" s="48"/>
      <c r="F82" s="107">
        <f t="shared" ref="F82:I82" si="135">F76+F80</f>
        <v>0</v>
      </c>
      <c r="G82" s="107">
        <f t="shared" si="135"/>
        <v>0</v>
      </c>
      <c r="H82" s="107">
        <f t="shared" si="135"/>
        <v>0</v>
      </c>
      <c r="I82" s="107">
        <f t="shared" si="135"/>
        <v>0</v>
      </c>
      <c r="J82" s="107">
        <f>J76+J80</f>
        <v>0</v>
      </c>
      <c r="K82" s="107">
        <f t="shared" ref="K82:R82" si="136">K76+K80</f>
        <v>0</v>
      </c>
      <c r="L82" s="107">
        <f t="shared" si="136"/>
        <v>0</v>
      </c>
      <c r="M82" s="107">
        <f t="shared" si="136"/>
        <v>0</v>
      </c>
      <c r="N82" s="107">
        <f t="shared" si="136"/>
        <v>0</v>
      </c>
      <c r="O82" s="107">
        <f t="shared" si="136"/>
        <v>0</v>
      </c>
      <c r="P82" s="107">
        <f t="shared" si="136"/>
        <v>0</v>
      </c>
      <c r="Q82" s="107">
        <f t="shared" si="136"/>
        <v>0</v>
      </c>
      <c r="R82" s="107">
        <f t="shared" si="136"/>
        <v>0</v>
      </c>
      <c r="S82" s="107">
        <f t="shared" ref="S82:AB82" si="137">S76+S80</f>
        <v>0</v>
      </c>
      <c r="T82" s="107">
        <f t="shared" si="137"/>
        <v>0</v>
      </c>
      <c r="U82" s="107">
        <f t="shared" si="137"/>
        <v>0</v>
      </c>
      <c r="V82" s="107">
        <f t="shared" si="137"/>
        <v>0</v>
      </c>
      <c r="W82" s="107">
        <f t="shared" si="137"/>
        <v>0</v>
      </c>
      <c r="X82" s="107">
        <f t="shared" si="137"/>
        <v>0</v>
      </c>
      <c r="Y82" s="107">
        <f t="shared" si="137"/>
        <v>0</v>
      </c>
      <c r="Z82" s="107">
        <f t="shared" si="137"/>
        <v>0</v>
      </c>
      <c r="AA82" s="107">
        <f t="shared" si="137"/>
        <v>0</v>
      </c>
      <c r="AB82" s="107">
        <f t="shared" si="137"/>
        <v>0</v>
      </c>
      <c r="AC82" s="107">
        <f t="shared" ref="AC82:AD82" si="138">AC76+AC80</f>
        <v>0</v>
      </c>
      <c r="AD82" s="107">
        <f t="shared" si="138"/>
        <v>0</v>
      </c>
      <c r="AF82" s="219">
        <f>AF76+AF80</f>
        <v>0</v>
      </c>
    </row>
    <row r="83" spans="4:32" s="15" customFormat="1" ht="15.75" thickBot="1" x14ac:dyDescent="0.3">
      <c r="D83" s="106" t="s">
        <v>33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F83" s="220"/>
    </row>
    <row r="84" spans="4:32" ht="16.5" thickTop="1" thickBot="1" x14ac:dyDescent="0.3">
      <c r="D84" s="77"/>
      <c r="E84" s="78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F84" s="223"/>
    </row>
    <row r="85" spans="4:32" x14ac:dyDescent="0.25">
      <c r="D85" s="1"/>
      <c r="E85" s="1"/>
    </row>
    <row r="86" spans="4:32" x14ac:dyDescent="0.25">
      <c r="D86" s="2"/>
      <c r="E86" s="1"/>
    </row>
    <row r="87" spans="4:32" x14ac:dyDescent="0.25">
      <c r="D87" s="2"/>
      <c r="E87" s="108"/>
    </row>
    <row r="88" spans="4:32" x14ac:dyDescent="0.25">
      <c r="D88" s="2"/>
      <c r="E88" s="1"/>
    </row>
    <row r="89" spans="4:32" x14ac:dyDescent="0.25">
      <c r="D89" s="2"/>
      <c r="E89" s="119"/>
    </row>
    <row r="90" spans="4:32" x14ac:dyDescent="0.25">
      <c r="D90" s="1"/>
      <c r="E90" s="1"/>
    </row>
    <row r="91" spans="4:32" x14ac:dyDescent="0.25">
      <c r="D91" s="1"/>
      <c r="E91" s="1"/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0000000}">
          <x14:formula1>
            <xm:f>'Data Validation'!$B$2:$B$16</xm:f>
          </x14:formula1>
          <xm:sqref>G3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"/>
  <sheetViews>
    <sheetView workbookViewId="0">
      <selection activeCell="F27" sqref="F27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128"/>
  <sheetViews>
    <sheetView tabSelected="1" zoomScale="80" zoomScaleNormal="80" workbookViewId="0">
      <pane xSplit="3" ySplit="3" topLeftCell="D66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RowHeight="15" x14ac:dyDescent="0.25"/>
  <cols>
    <col min="1" max="1" width="9.5703125" style="329" bestFit="1" customWidth="1"/>
    <col min="3" max="3" width="29.7109375" customWidth="1"/>
    <col min="4" max="28" width="12.140625" customWidth="1"/>
    <col min="29" max="29" width="2.28515625" customWidth="1"/>
    <col min="31" max="31" width="10.28515625" bestFit="1" customWidth="1"/>
    <col min="32" max="32" width="9.85546875" customWidth="1"/>
    <col min="34" max="34" width="10.5703125" bestFit="1" customWidth="1"/>
  </cols>
  <sheetData>
    <row r="1" spans="1:33" ht="56.25" customHeight="1" thickBot="1" x14ac:dyDescent="0.55000000000000004">
      <c r="A1"/>
      <c r="F1" s="392" t="s">
        <v>294</v>
      </c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33" ht="15.75" thickBot="1" x14ac:dyDescent="0.3">
      <c r="C2" s="186" t="s">
        <v>43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F2" t="s">
        <v>103</v>
      </c>
    </row>
    <row r="3" spans="1:33" ht="45.75" thickBot="1" x14ac:dyDescent="0.3">
      <c r="C3" s="182"/>
      <c r="D3" s="183" t="str">
        <f>INDEX('Trading Input Sheet'!7:7,MATCH(D4,'Trading Input Sheet'!5:5,0))</f>
        <v>Closed</v>
      </c>
      <c r="E3" s="183" t="str">
        <f>INDEX('Trading Input Sheet'!7:7,MATCH(E4,'Trading Input Sheet'!5:5,0))</f>
        <v>Closed</v>
      </c>
      <c r="F3" s="183" t="str">
        <f>INDEX('Trading Input Sheet'!7:7,MATCH(F4,'Trading Input Sheet'!5:5,0))</f>
        <v>Closed</v>
      </c>
      <c r="G3" s="183" t="str">
        <f>INDEX('Trading Input Sheet'!7:7,MATCH(G4,'Trading Input Sheet'!5:5,0))</f>
        <v>Closed</v>
      </c>
      <c r="H3" s="183" t="str">
        <f>INDEX('Trading Input Sheet'!7:7,MATCH(H4,'Trading Input Sheet'!5:5,0))</f>
        <v>Closed</v>
      </c>
      <c r="I3" s="183" t="str">
        <f>INDEX('Trading Input Sheet'!7:7,MATCH(I4,'Trading Input Sheet'!5:5,0))</f>
        <v>Pre-Opening/Ramp Up</v>
      </c>
      <c r="J3" s="183" t="str">
        <f>INDEX('Trading Input Sheet'!7:7,MATCH(J4,'Trading Input Sheet'!5:5,0))</f>
        <v>Fully Open</v>
      </c>
      <c r="K3" s="183" t="str">
        <f>INDEX('Trading Input Sheet'!7:7,MATCH(K4,'Trading Input Sheet'!5:5,0))</f>
        <v>Fully Open</v>
      </c>
      <c r="L3" s="183" t="str">
        <f>INDEX('Trading Input Sheet'!7:7,MATCH(L4,'Trading Input Sheet'!5:5,0))</f>
        <v>Fully Open</v>
      </c>
      <c r="M3" s="183" t="str">
        <f>INDEX('Trading Input Sheet'!7:7,MATCH(M4,'Trading Input Sheet'!5:5,0))</f>
        <v>Fully Open</v>
      </c>
      <c r="N3" s="183" t="str">
        <f>INDEX('Trading Input Sheet'!7:7,MATCH(N4,'Trading Input Sheet'!5:5,0))</f>
        <v>Fully Open</v>
      </c>
      <c r="O3" s="183" t="str">
        <f>INDEX('Trading Input Sheet'!7:7,MATCH(O4,'Trading Input Sheet'!5:5,0))</f>
        <v>Fully Open</v>
      </c>
      <c r="P3" s="183" t="str">
        <f>INDEX('Trading Input Sheet'!7:7,MATCH(P4,'Trading Input Sheet'!5:5,0))</f>
        <v>Fully Open</v>
      </c>
      <c r="Q3" s="183" t="str">
        <f>INDEX('Trading Input Sheet'!7:7,MATCH(Q4,'Trading Input Sheet'!5:5,0))</f>
        <v>Fully Open</v>
      </c>
      <c r="R3" s="183" t="str">
        <f>INDEX('Trading Input Sheet'!7:7,MATCH(R4,'Trading Input Sheet'!5:5,0))</f>
        <v>Fully Open</v>
      </c>
      <c r="S3" s="183" t="str">
        <f>INDEX('Trading Input Sheet'!7:7,MATCH(S4,'Trading Input Sheet'!5:5,0))</f>
        <v>Fully Open</v>
      </c>
      <c r="T3" s="183" t="str">
        <f>INDEX('Trading Input Sheet'!7:7,MATCH(T4,'Trading Input Sheet'!5:5,0))</f>
        <v>Fully Open</v>
      </c>
      <c r="U3" s="183" t="str">
        <f>INDEX('Trading Input Sheet'!7:7,MATCH(U4,'Trading Input Sheet'!5:5,0))</f>
        <v>Fully Open</v>
      </c>
      <c r="V3" s="183" t="str">
        <f>INDEX('Trading Input Sheet'!7:7,MATCH(V4,'Trading Input Sheet'!5:5,0))</f>
        <v>Fully Open</v>
      </c>
      <c r="W3" s="183" t="str">
        <f>INDEX('Trading Input Sheet'!7:7,MATCH(W4,'Trading Input Sheet'!5:5,0))</f>
        <v>Fully Open</v>
      </c>
      <c r="X3" s="183" t="str">
        <f>INDEX('Trading Input Sheet'!7:7,MATCH(X4,'Trading Input Sheet'!5:5,0))</f>
        <v>Fully Open</v>
      </c>
      <c r="Y3" s="183" t="str">
        <f>INDEX('Trading Input Sheet'!7:7,MATCH(Y4,'Trading Input Sheet'!5:5,0))</f>
        <v>Fully Open</v>
      </c>
      <c r="Z3" s="183" t="str">
        <f>INDEX('Trading Input Sheet'!7:7,MATCH(Z4,'Trading Input Sheet'!5:5,0))</f>
        <v>Fully Open</v>
      </c>
      <c r="AA3" s="183" t="str">
        <f>INDEX('Trading Input Sheet'!7:7,MATCH(AA4,'Trading Input Sheet'!5:5,0))</f>
        <v>Fully Open</v>
      </c>
      <c r="AB3" s="184" t="str">
        <f>INDEX('Trading Input Sheet'!7:7,MATCH(AB4,'Trading Input Sheet'!5:5,0))</f>
        <v>Fully Open</v>
      </c>
      <c r="AD3" s="171" t="s">
        <v>113</v>
      </c>
      <c r="AE3" s="170" t="s">
        <v>102</v>
      </c>
      <c r="AF3" s="289" t="s">
        <v>166</v>
      </c>
    </row>
    <row r="4" spans="1:33" ht="15.75" thickBot="1" x14ac:dyDescent="0.3">
      <c r="C4" s="127" t="s">
        <v>59</v>
      </c>
      <c r="D4" s="128">
        <v>43891</v>
      </c>
      <c r="E4" s="128">
        <v>43922</v>
      </c>
      <c r="F4" s="128">
        <v>43952</v>
      </c>
      <c r="G4" s="128">
        <v>43983</v>
      </c>
      <c r="H4" s="128">
        <v>44013</v>
      </c>
      <c r="I4" s="128">
        <v>44044</v>
      </c>
      <c r="J4" s="128">
        <v>44075</v>
      </c>
      <c r="K4" s="128">
        <v>44105</v>
      </c>
      <c r="L4" s="128">
        <v>44136</v>
      </c>
      <c r="M4" s="128">
        <v>44166</v>
      </c>
      <c r="N4" s="128">
        <v>44197</v>
      </c>
      <c r="O4" s="128">
        <v>44228</v>
      </c>
      <c r="P4" s="128">
        <v>44256</v>
      </c>
      <c r="Q4" s="128">
        <v>44287</v>
      </c>
      <c r="R4" s="128">
        <v>44317</v>
      </c>
      <c r="S4" s="128">
        <v>44348</v>
      </c>
      <c r="T4" s="128">
        <v>44378</v>
      </c>
      <c r="U4" s="128">
        <v>44409</v>
      </c>
      <c r="V4" s="128">
        <v>44440</v>
      </c>
      <c r="W4" s="128">
        <v>44470</v>
      </c>
      <c r="X4" s="128">
        <v>44501</v>
      </c>
      <c r="Y4" s="128">
        <v>44531</v>
      </c>
      <c r="Z4" s="128">
        <v>44562</v>
      </c>
      <c r="AA4" s="128">
        <v>44593</v>
      </c>
      <c r="AB4" s="129">
        <v>44621</v>
      </c>
      <c r="AD4" s="160"/>
      <c r="AE4" s="168"/>
      <c r="AF4" s="169"/>
    </row>
    <row r="5" spans="1:33" x14ac:dyDescent="0.25">
      <c r="C5" s="54" t="s">
        <v>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D5" s="35"/>
      <c r="AE5" s="36"/>
      <c r="AF5" s="37"/>
    </row>
    <row r="6" spans="1:33" x14ac:dyDescent="0.25">
      <c r="C6" s="69" t="s">
        <v>239</v>
      </c>
      <c r="D6" s="18">
        <f>SUMIFS('Calculation Sheet (Trading)'!20:20,'Calculation Sheet (Trading)'!$18:$18,$C$2,'Calculation Sheet (Trading)'!$3:$3,D$4)</f>
        <v>0</v>
      </c>
      <c r="E6" s="18">
        <f>SUMIFS('Calculation Sheet (Trading)'!20:20,'Calculation Sheet (Trading)'!$18:$18,$C$2,'Calculation Sheet (Trading)'!$3:$3,E$4)</f>
        <v>0</v>
      </c>
      <c r="F6" s="18">
        <f>SUMIFS('Calculation Sheet (Trading)'!20:20,'Calculation Sheet (Trading)'!$18:$18,$C$2,'Calculation Sheet (Trading)'!$3:$3,F$4)</f>
        <v>0</v>
      </c>
      <c r="G6" s="18">
        <f>SUMIFS('Calculation Sheet (Trading)'!20:20,'Calculation Sheet (Trading)'!$18:$18,$C$2,'Calculation Sheet (Trading)'!$3:$3,G$4)</f>
        <v>0</v>
      </c>
      <c r="H6" s="18">
        <f>SUMIFS('Calculation Sheet (Trading)'!20:20,'Calculation Sheet (Trading)'!$18:$18,$C$2,'Calculation Sheet (Trading)'!$3:$3,H$4)</f>
        <v>0</v>
      </c>
      <c r="I6" s="18">
        <f>SUMIFS('Calculation Sheet (Trading)'!20:20,'Calculation Sheet (Trading)'!$18:$18,$C$2,'Calculation Sheet (Trading)'!$3:$3,I$4)</f>
        <v>0</v>
      </c>
      <c r="J6" s="18">
        <f>SUMIFS('Calculation Sheet (Trading)'!20:20,'Calculation Sheet (Trading)'!$18:$18,$C$2,'Calculation Sheet (Trading)'!$3:$3,J$4)</f>
        <v>0</v>
      </c>
      <c r="K6" s="18">
        <f>SUMIFS('Calculation Sheet (Trading)'!20:20,'Calculation Sheet (Trading)'!$18:$18,$C$2,'Calculation Sheet (Trading)'!$3:$3,K$4)</f>
        <v>0</v>
      </c>
      <c r="L6" s="18">
        <f>SUMIFS('Calculation Sheet (Trading)'!20:20,'Calculation Sheet (Trading)'!$18:$18,$C$2,'Calculation Sheet (Trading)'!$3:$3,L$4)</f>
        <v>0</v>
      </c>
      <c r="M6" s="18">
        <f>SUMIFS('Calculation Sheet (Trading)'!20:20,'Calculation Sheet (Trading)'!$18:$18,$C$2,'Calculation Sheet (Trading)'!$3:$3,M$4)</f>
        <v>0</v>
      </c>
      <c r="N6" s="18">
        <f>SUMIFS('Calculation Sheet (Trading)'!20:20,'Calculation Sheet (Trading)'!$18:$18,$C$2,'Calculation Sheet (Trading)'!$3:$3,N$4)</f>
        <v>0</v>
      </c>
      <c r="O6" s="18">
        <f>SUMIFS('Calculation Sheet (Trading)'!20:20,'Calculation Sheet (Trading)'!$18:$18,$C$2,'Calculation Sheet (Trading)'!$3:$3,O$4)</f>
        <v>0</v>
      </c>
      <c r="P6" s="18">
        <f>SUMIFS('Calculation Sheet (Trading)'!20:20,'Calculation Sheet (Trading)'!$18:$18,$C$2,'Calculation Sheet (Trading)'!$3:$3,P$4)</f>
        <v>0</v>
      </c>
      <c r="Q6" s="18">
        <f>SUMIFS('Calculation Sheet (Trading)'!20:20,'Calculation Sheet (Trading)'!$18:$18,$C$2,'Calculation Sheet (Trading)'!$3:$3,Q$4)</f>
        <v>0</v>
      </c>
      <c r="R6" s="18">
        <f>SUMIFS('Calculation Sheet (Trading)'!20:20,'Calculation Sheet (Trading)'!$18:$18,$C$2,'Calculation Sheet (Trading)'!$3:$3,R$4)</f>
        <v>0</v>
      </c>
      <c r="S6" s="18">
        <f>SUMIFS('Calculation Sheet (Trading)'!20:20,'Calculation Sheet (Trading)'!$18:$18,$C$2,'Calculation Sheet (Trading)'!$3:$3,S$4)</f>
        <v>0</v>
      </c>
      <c r="T6" s="18">
        <f>SUMIFS('Calculation Sheet (Trading)'!20:20,'Calculation Sheet (Trading)'!$18:$18,$C$2,'Calculation Sheet (Trading)'!$3:$3,T$4)</f>
        <v>0</v>
      </c>
      <c r="U6" s="18">
        <f>SUMIFS('Calculation Sheet (Trading)'!20:20,'Calculation Sheet (Trading)'!$18:$18,$C$2,'Calculation Sheet (Trading)'!$3:$3,U$4)</f>
        <v>0</v>
      </c>
      <c r="V6" s="18">
        <f>SUMIFS('Calculation Sheet (Trading)'!20:20,'Calculation Sheet (Trading)'!$18:$18,$C$2,'Calculation Sheet (Trading)'!$3:$3,V$4)</f>
        <v>0</v>
      </c>
      <c r="W6" s="18">
        <f>SUMIFS('Calculation Sheet (Trading)'!20:20,'Calculation Sheet (Trading)'!$18:$18,$C$2,'Calculation Sheet (Trading)'!$3:$3,W$4)</f>
        <v>0</v>
      </c>
      <c r="X6" s="18">
        <f>SUMIFS('Calculation Sheet (Trading)'!20:20,'Calculation Sheet (Trading)'!$18:$18,$C$2,'Calculation Sheet (Trading)'!$3:$3,X$4)</f>
        <v>0</v>
      </c>
      <c r="Y6" s="18">
        <f>SUMIFS('Calculation Sheet (Trading)'!20:20,'Calculation Sheet (Trading)'!$18:$18,$C$2,'Calculation Sheet (Trading)'!$3:$3,Y$4)</f>
        <v>0</v>
      </c>
      <c r="Z6" s="18">
        <f>SUMIFS('Calculation Sheet (Trading)'!20:20,'Calculation Sheet (Trading)'!$18:$18,$C$2,'Calculation Sheet (Trading)'!$3:$3,Z$4)</f>
        <v>0</v>
      </c>
      <c r="AA6" s="18">
        <f>SUMIFS('Calculation Sheet (Trading)'!20:20,'Calculation Sheet (Trading)'!$18:$18,$C$2,'Calculation Sheet (Trading)'!$3:$3,AA$4)</f>
        <v>0</v>
      </c>
      <c r="AB6" s="29">
        <f>SUMIFS('Calculation Sheet (Trading)'!20:20,'Calculation Sheet (Trading)'!$18:$18,$C$2,'Calculation Sheet (Trading)'!$3:$3,AB$4)</f>
        <v>0</v>
      </c>
      <c r="AD6" s="28">
        <f t="shared" ref="AD6:AD14" si="0">SUMIFS($D6:$AB6,$D$3:$AB$3,AD$3)</f>
        <v>0</v>
      </c>
      <c r="AE6" s="18">
        <v>-2</v>
      </c>
      <c r="AF6" s="29">
        <f t="shared" ref="AF6:AF7" si="1">SUMIFS($D6:$AB6,$D$3:$AB$3,AF$3)+SUMIFS($D6:$AB6,$D$3:$AB$3,AF$2)-AE6</f>
        <v>2</v>
      </c>
    </row>
    <row r="7" spans="1:33" x14ac:dyDescent="0.25">
      <c r="C7" s="69" t="s">
        <v>240</v>
      </c>
      <c r="D7" s="18">
        <f>SUMIFS('Calculation Sheet (Trading)'!21:21,'Calculation Sheet (Trading)'!$18:$18,$C$2,'Calculation Sheet (Trading)'!$3:$3,D$4)</f>
        <v>0</v>
      </c>
      <c r="E7" s="18">
        <f>SUMIFS('Calculation Sheet (Trading)'!21:21,'Calculation Sheet (Trading)'!$18:$18,$C$2,'Calculation Sheet (Trading)'!$3:$3,E$4)</f>
        <v>0</v>
      </c>
      <c r="F7" s="18">
        <f>SUMIFS('Calculation Sheet (Trading)'!21:21,'Calculation Sheet (Trading)'!$18:$18,$C$2,'Calculation Sheet (Trading)'!$3:$3,F$4)</f>
        <v>0</v>
      </c>
      <c r="G7" s="18">
        <f>SUMIFS('Calculation Sheet (Trading)'!21:21,'Calculation Sheet (Trading)'!$18:$18,$C$2,'Calculation Sheet (Trading)'!$3:$3,G$4)</f>
        <v>0</v>
      </c>
      <c r="H7" s="18">
        <f>SUMIFS('Calculation Sheet (Trading)'!21:21,'Calculation Sheet (Trading)'!$18:$18,$C$2,'Calculation Sheet (Trading)'!$3:$3,H$4)</f>
        <v>0</v>
      </c>
      <c r="I7" s="18">
        <f>SUMIFS('Calculation Sheet (Trading)'!21:21,'Calculation Sheet (Trading)'!$18:$18,$C$2,'Calculation Sheet (Trading)'!$3:$3,I$4)</f>
        <v>0</v>
      </c>
      <c r="J7" s="18">
        <f>SUMIFS('Calculation Sheet (Trading)'!21:21,'Calculation Sheet (Trading)'!$18:$18,$C$2,'Calculation Sheet (Trading)'!$3:$3,J$4)</f>
        <v>0</v>
      </c>
      <c r="K7" s="18">
        <f>SUMIFS('Calculation Sheet (Trading)'!21:21,'Calculation Sheet (Trading)'!$18:$18,$C$2,'Calculation Sheet (Trading)'!$3:$3,K$4)</f>
        <v>0</v>
      </c>
      <c r="L7" s="18">
        <f>SUMIFS('Calculation Sheet (Trading)'!21:21,'Calculation Sheet (Trading)'!$18:$18,$C$2,'Calculation Sheet (Trading)'!$3:$3,L$4)</f>
        <v>0</v>
      </c>
      <c r="M7" s="18">
        <f>SUMIFS('Calculation Sheet (Trading)'!21:21,'Calculation Sheet (Trading)'!$18:$18,$C$2,'Calculation Sheet (Trading)'!$3:$3,M$4)</f>
        <v>0</v>
      </c>
      <c r="N7" s="18">
        <f>SUMIFS('Calculation Sheet (Trading)'!21:21,'Calculation Sheet (Trading)'!$18:$18,$C$2,'Calculation Sheet (Trading)'!$3:$3,N$4)</f>
        <v>0</v>
      </c>
      <c r="O7" s="18">
        <f>SUMIFS('Calculation Sheet (Trading)'!21:21,'Calculation Sheet (Trading)'!$18:$18,$C$2,'Calculation Sheet (Trading)'!$3:$3,O$4)</f>
        <v>0</v>
      </c>
      <c r="P7" s="18">
        <f>SUMIFS('Calculation Sheet (Trading)'!21:21,'Calculation Sheet (Trading)'!$18:$18,$C$2,'Calculation Sheet (Trading)'!$3:$3,P$4)</f>
        <v>0</v>
      </c>
      <c r="Q7" s="18">
        <f>SUMIFS('Calculation Sheet (Trading)'!21:21,'Calculation Sheet (Trading)'!$18:$18,$C$2,'Calculation Sheet (Trading)'!$3:$3,Q$4)</f>
        <v>0</v>
      </c>
      <c r="R7" s="18">
        <f>SUMIFS('Calculation Sheet (Trading)'!21:21,'Calculation Sheet (Trading)'!$18:$18,$C$2,'Calculation Sheet (Trading)'!$3:$3,R$4)</f>
        <v>0</v>
      </c>
      <c r="S7" s="18">
        <f>SUMIFS('Calculation Sheet (Trading)'!21:21,'Calculation Sheet (Trading)'!$18:$18,$C$2,'Calculation Sheet (Trading)'!$3:$3,S$4)</f>
        <v>0</v>
      </c>
      <c r="T7" s="18">
        <f>SUMIFS('Calculation Sheet (Trading)'!21:21,'Calculation Sheet (Trading)'!$18:$18,$C$2,'Calculation Sheet (Trading)'!$3:$3,T$4)</f>
        <v>0</v>
      </c>
      <c r="U7" s="18">
        <f>SUMIFS('Calculation Sheet (Trading)'!21:21,'Calculation Sheet (Trading)'!$18:$18,$C$2,'Calculation Sheet (Trading)'!$3:$3,U$4)</f>
        <v>0</v>
      </c>
      <c r="V7" s="18">
        <f>SUMIFS('Calculation Sheet (Trading)'!21:21,'Calculation Sheet (Trading)'!$18:$18,$C$2,'Calculation Sheet (Trading)'!$3:$3,V$4)</f>
        <v>0</v>
      </c>
      <c r="W7" s="18">
        <f>SUMIFS('Calculation Sheet (Trading)'!21:21,'Calculation Sheet (Trading)'!$18:$18,$C$2,'Calculation Sheet (Trading)'!$3:$3,W$4)</f>
        <v>0</v>
      </c>
      <c r="X7" s="18">
        <f>SUMIFS('Calculation Sheet (Trading)'!21:21,'Calculation Sheet (Trading)'!$18:$18,$C$2,'Calculation Sheet (Trading)'!$3:$3,X$4)</f>
        <v>0</v>
      </c>
      <c r="Y7" s="18">
        <f>SUMIFS('Calculation Sheet (Trading)'!21:21,'Calculation Sheet (Trading)'!$18:$18,$C$2,'Calculation Sheet (Trading)'!$3:$3,Y$4)</f>
        <v>0</v>
      </c>
      <c r="Z7" s="18">
        <f>SUMIFS('Calculation Sheet (Trading)'!21:21,'Calculation Sheet (Trading)'!$18:$18,$C$2,'Calculation Sheet (Trading)'!$3:$3,Z$4)</f>
        <v>0</v>
      </c>
      <c r="AA7" s="18">
        <f>SUMIFS('Calculation Sheet (Trading)'!21:21,'Calculation Sheet (Trading)'!$18:$18,$C$2,'Calculation Sheet (Trading)'!$3:$3,AA$4)</f>
        <v>0</v>
      </c>
      <c r="AB7" s="29">
        <f>SUMIFS('Calculation Sheet (Trading)'!21:21,'Calculation Sheet (Trading)'!$18:$18,$C$2,'Calculation Sheet (Trading)'!$3:$3,AB$4)</f>
        <v>0</v>
      </c>
      <c r="AD7" s="28">
        <f t="shared" si="0"/>
        <v>0</v>
      </c>
      <c r="AE7" s="18">
        <v>-1</v>
      </c>
      <c r="AF7" s="29">
        <f t="shared" si="1"/>
        <v>1</v>
      </c>
    </row>
    <row r="8" spans="1:33" x14ac:dyDescent="0.25">
      <c r="C8" s="69" t="s">
        <v>2</v>
      </c>
      <c r="D8" s="18">
        <f>SUMIFS('Calculation Sheet (Trading)'!22:22,'Calculation Sheet (Trading)'!$18:$18,$C$2,'Calculation Sheet (Trading)'!$3:$3,D$4)</f>
        <v>0</v>
      </c>
      <c r="E8" s="18">
        <f>SUMIFS('Calculation Sheet (Trading)'!22:22,'Calculation Sheet (Trading)'!$18:$18,$C$2,'Calculation Sheet (Trading)'!$3:$3,E$4)</f>
        <v>0</v>
      </c>
      <c r="F8" s="18">
        <f>SUMIFS('Calculation Sheet (Trading)'!22:22,'Calculation Sheet (Trading)'!$18:$18,$C$2,'Calculation Sheet (Trading)'!$3:$3,F$4)</f>
        <v>0</v>
      </c>
      <c r="G8" s="18">
        <f>SUMIFS('Calculation Sheet (Trading)'!22:22,'Calculation Sheet (Trading)'!$18:$18,$C$2,'Calculation Sheet (Trading)'!$3:$3,G$4)</f>
        <v>0</v>
      </c>
      <c r="H8" s="18">
        <f>SUMIFS('Calculation Sheet (Trading)'!22:22,'Calculation Sheet (Trading)'!$18:$18,$C$2,'Calculation Sheet (Trading)'!$3:$3,H$4)</f>
        <v>0</v>
      </c>
      <c r="I8" s="18">
        <f>SUMIFS('Calculation Sheet (Trading)'!22:22,'Calculation Sheet (Trading)'!$18:$18,$C$2,'Calculation Sheet (Trading)'!$3:$3,I$4)</f>
        <v>0</v>
      </c>
      <c r="J8" s="18">
        <f>SUMIFS('Calculation Sheet (Trading)'!22:22,'Calculation Sheet (Trading)'!$18:$18,$C$2,'Calculation Sheet (Trading)'!$3:$3,J$4)</f>
        <v>0</v>
      </c>
      <c r="K8" s="18">
        <f>SUMIFS('Calculation Sheet (Trading)'!22:22,'Calculation Sheet (Trading)'!$18:$18,$C$2,'Calculation Sheet (Trading)'!$3:$3,K$4)</f>
        <v>0</v>
      </c>
      <c r="L8" s="18">
        <f>SUMIFS('Calculation Sheet (Trading)'!22:22,'Calculation Sheet (Trading)'!$18:$18,$C$2,'Calculation Sheet (Trading)'!$3:$3,L$4)</f>
        <v>0</v>
      </c>
      <c r="M8" s="18">
        <f>SUMIFS('Calculation Sheet (Trading)'!22:22,'Calculation Sheet (Trading)'!$18:$18,$C$2,'Calculation Sheet (Trading)'!$3:$3,M$4)</f>
        <v>0</v>
      </c>
      <c r="N8" s="18">
        <f>SUMIFS('Calculation Sheet (Trading)'!22:22,'Calculation Sheet (Trading)'!$18:$18,$C$2,'Calculation Sheet (Trading)'!$3:$3,N$4)</f>
        <v>0</v>
      </c>
      <c r="O8" s="18">
        <f>SUMIFS('Calculation Sheet (Trading)'!22:22,'Calculation Sheet (Trading)'!$18:$18,$C$2,'Calculation Sheet (Trading)'!$3:$3,O$4)</f>
        <v>0</v>
      </c>
      <c r="P8" s="18">
        <f>SUMIFS('Calculation Sheet (Trading)'!22:22,'Calculation Sheet (Trading)'!$18:$18,$C$2,'Calculation Sheet (Trading)'!$3:$3,P$4)</f>
        <v>0</v>
      </c>
      <c r="Q8" s="18">
        <f>SUMIFS('Calculation Sheet (Trading)'!22:22,'Calculation Sheet (Trading)'!$18:$18,$C$2,'Calculation Sheet (Trading)'!$3:$3,Q$4)</f>
        <v>0</v>
      </c>
      <c r="R8" s="18">
        <f>SUMIFS('Calculation Sheet (Trading)'!22:22,'Calculation Sheet (Trading)'!$18:$18,$C$2,'Calculation Sheet (Trading)'!$3:$3,R$4)</f>
        <v>0</v>
      </c>
      <c r="S8" s="18">
        <f>SUMIFS('Calculation Sheet (Trading)'!22:22,'Calculation Sheet (Trading)'!$18:$18,$C$2,'Calculation Sheet (Trading)'!$3:$3,S$4)</f>
        <v>0</v>
      </c>
      <c r="T8" s="18">
        <f>SUMIFS('Calculation Sheet (Trading)'!22:22,'Calculation Sheet (Trading)'!$18:$18,$C$2,'Calculation Sheet (Trading)'!$3:$3,T$4)</f>
        <v>0</v>
      </c>
      <c r="U8" s="18">
        <f>SUMIFS('Calculation Sheet (Trading)'!22:22,'Calculation Sheet (Trading)'!$18:$18,$C$2,'Calculation Sheet (Trading)'!$3:$3,U$4)</f>
        <v>0</v>
      </c>
      <c r="V8" s="18">
        <f>SUMIFS('Calculation Sheet (Trading)'!22:22,'Calculation Sheet (Trading)'!$18:$18,$C$2,'Calculation Sheet (Trading)'!$3:$3,V$4)</f>
        <v>0</v>
      </c>
      <c r="W8" s="18">
        <f>SUMIFS('Calculation Sheet (Trading)'!22:22,'Calculation Sheet (Trading)'!$18:$18,$C$2,'Calculation Sheet (Trading)'!$3:$3,W$4)</f>
        <v>0</v>
      </c>
      <c r="X8" s="18">
        <f>SUMIFS('Calculation Sheet (Trading)'!22:22,'Calculation Sheet (Trading)'!$18:$18,$C$2,'Calculation Sheet (Trading)'!$3:$3,X$4)</f>
        <v>0</v>
      </c>
      <c r="Y8" s="18">
        <f>SUMIFS('Calculation Sheet (Trading)'!22:22,'Calculation Sheet (Trading)'!$18:$18,$C$2,'Calculation Sheet (Trading)'!$3:$3,Y$4)</f>
        <v>0</v>
      </c>
      <c r="Z8" s="18">
        <f>SUMIFS('Calculation Sheet (Trading)'!22:22,'Calculation Sheet (Trading)'!$18:$18,$C$2,'Calculation Sheet (Trading)'!$3:$3,Z$4)</f>
        <v>0</v>
      </c>
      <c r="AA8" s="18">
        <f>SUMIFS('Calculation Sheet (Trading)'!22:22,'Calculation Sheet (Trading)'!$18:$18,$C$2,'Calculation Sheet (Trading)'!$3:$3,AA$4)</f>
        <v>0</v>
      </c>
      <c r="AB8" s="29">
        <f>SUMIFS('Calculation Sheet (Trading)'!22:22,'Calculation Sheet (Trading)'!$18:$18,$C$2,'Calculation Sheet (Trading)'!$3:$3,AB$4)</f>
        <v>0</v>
      </c>
      <c r="AD8" s="28">
        <f t="shared" si="0"/>
        <v>0</v>
      </c>
      <c r="AE8" s="18">
        <v>0</v>
      </c>
      <c r="AF8" s="29">
        <f t="shared" ref="AF8:AF14" si="2">SUMIFS($D8:$AB8,$D$3:$AB$3,AF$3)+SUMIFS($D8:$AB8,$D$3:$AB$3,AF$2)-AE8</f>
        <v>0</v>
      </c>
    </row>
    <row r="9" spans="1:33" x14ac:dyDescent="0.25">
      <c r="C9" s="109" t="s">
        <v>3</v>
      </c>
      <c r="D9" s="18">
        <f>SUMIFS('Calculation Sheet (Trading)'!23:23,'Calculation Sheet (Trading)'!$18:$18,$C$2,'Calculation Sheet (Trading)'!$3:$3,D$4)</f>
        <v>0</v>
      </c>
      <c r="E9" s="18">
        <f>SUMIFS('Calculation Sheet (Trading)'!23:23,'Calculation Sheet (Trading)'!$18:$18,$C$2,'Calculation Sheet (Trading)'!$3:$3,E$4)</f>
        <v>0</v>
      </c>
      <c r="F9" s="18">
        <f>SUMIFS('Calculation Sheet (Trading)'!23:23,'Calculation Sheet (Trading)'!$18:$18,$C$2,'Calculation Sheet (Trading)'!$3:$3,F$4)</f>
        <v>0</v>
      </c>
      <c r="G9" s="18">
        <f>SUMIFS('Calculation Sheet (Trading)'!23:23,'Calculation Sheet (Trading)'!$18:$18,$C$2,'Calculation Sheet (Trading)'!$3:$3,G$4)</f>
        <v>0</v>
      </c>
      <c r="H9" s="18">
        <f>SUMIFS('Calculation Sheet (Trading)'!23:23,'Calculation Sheet (Trading)'!$18:$18,$C$2,'Calculation Sheet (Trading)'!$3:$3,H$4)</f>
        <v>0</v>
      </c>
      <c r="I9" s="18">
        <f>SUMIFS('Calculation Sheet (Trading)'!23:23,'Calculation Sheet (Trading)'!$18:$18,$C$2,'Calculation Sheet (Trading)'!$3:$3,I$4)</f>
        <v>0</v>
      </c>
      <c r="J9" s="18">
        <f>SUMIFS('Calculation Sheet (Trading)'!23:23,'Calculation Sheet (Trading)'!$18:$18,$C$2,'Calculation Sheet (Trading)'!$3:$3,J$4)</f>
        <v>0</v>
      </c>
      <c r="K9" s="18">
        <f>SUMIFS('Calculation Sheet (Trading)'!23:23,'Calculation Sheet (Trading)'!$18:$18,$C$2,'Calculation Sheet (Trading)'!$3:$3,K$4)</f>
        <v>0</v>
      </c>
      <c r="L9" s="18">
        <f>SUMIFS('Calculation Sheet (Trading)'!23:23,'Calculation Sheet (Trading)'!$18:$18,$C$2,'Calculation Sheet (Trading)'!$3:$3,L$4)</f>
        <v>0</v>
      </c>
      <c r="M9" s="18">
        <f>SUMIFS('Calculation Sheet (Trading)'!23:23,'Calculation Sheet (Trading)'!$18:$18,$C$2,'Calculation Sheet (Trading)'!$3:$3,M$4)</f>
        <v>0</v>
      </c>
      <c r="N9" s="18">
        <f>SUMIFS('Calculation Sheet (Trading)'!23:23,'Calculation Sheet (Trading)'!$18:$18,$C$2,'Calculation Sheet (Trading)'!$3:$3,N$4)</f>
        <v>0</v>
      </c>
      <c r="O9" s="18">
        <f>SUMIFS('Calculation Sheet (Trading)'!23:23,'Calculation Sheet (Trading)'!$18:$18,$C$2,'Calculation Sheet (Trading)'!$3:$3,O$4)</f>
        <v>0</v>
      </c>
      <c r="P9" s="18">
        <f>SUMIFS('Calculation Sheet (Trading)'!23:23,'Calculation Sheet (Trading)'!$18:$18,$C$2,'Calculation Sheet (Trading)'!$3:$3,P$4)</f>
        <v>0</v>
      </c>
      <c r="Q9" s="18">
        <f>SUMIFS('Calculation Sheet (Trading)'!23:23,'Calculation Sheet (Trading)'!$18:$18,$C$2,'Calculation Sheet (Trading)'!$3:$3,Q$4)</f>
        <v>0</v>
      </c>
      <c r="R9" s="18">
        <f>SUMIFS('Calculation Sheet (Trading)'!23:23,'Calculation Sheet (Trading)'!$18:$18,$C$2,'Calculation Sheet (Trading)'!$3:$3,R$4)</f>
        <v>0</v>
      </c>
      <c r="S9" s="18">
        <f>SUMIFS('Calculation Sheet (Trading)'!23:23,'Calculation Sheet (Trading)'!$18:$18,$C$2,'Calculation Sheet (Trading)'!$3:$3,S$4)</f>
        <v>0</v>
      </c>
      <c r="T9" s="18">
        <f>SUMIFS('Calculation Sheet (Trading)'!23:23,'Calculation Sheet (Trading)'!$18:$18,$C$2,'Calculation Sheet (Trading)'!$3:$3,T$4)</f>
        <v>0</v>
      </c>
      <c r="U9" s="18">
        <f>SUMIFS('Calculation Sheet (Trading)'!23:23,'Calculation Sheet (Trading)'!$18:$18,$C$2,'Calculation Sheet (Trading)'!$3:$3,U$4)</f>
        <v>0</v>
      </c>
      <c r="V9" s="18">
        <f>SUMIFS('Calculation Sheet (Trading)'!23:23,'Calculation Sheet (Trading)'!$18:$18,$C$2,'Calculation Sheet (Trading)'!$3:$3,V$4)</f>
        <v>0</v>
      </c>
      <c r="W9" s="18">
        <f>SUMIFS('Calculation Sheet (Trading)'!23:23,'Calculation Sheet (Trading)'!$18:$18,$C$2,'Calculation Sheet (Trading)'!$3:$3,W$4)</f>
        <v>0</v>
      </c>
      <c r="X9" s="18">
        <f>SUMIFS('Calculation Sheet (Trading)'!23:23,'Calculation Sheet (Trading)'!$18:$18,$C$2,'Calculation Sheet (Trading)'!$3:$3,X$4)</f>
        <v>0</v>
      </c>
      <c r="Y9" s="18">
        <f>SUMIFS('Calculation Sheet (Trading)'!23:23,'Calculation Sheet (Trading)'!$18:$18,$C$2,'Calculation Sheet (Trading)'!$3:$3,Y$4)</f>
        <v>0</v>
      </c>
      <c r="Z9" s="18">
        <f>SUMIFS('Calculation Sheet (Trading)'!23:23,'Calculation Sheet (Trading)'!$18:$18,$C$2,'Calculation Sheet (Trading)'!$3:$3,Z$4)</f>
        <v>0</v>
      </c>
      <c r="AA9" s="18">
        <f>SUMIFS('Calculation Sheet (Trading)'!23:23,'Calculation Sheet (Trading)'!$18:$18,$C$2,'Calculation Sheet (Trading)'!$3:$3,AA$4)</f>
        <v>0</v>
      </c>
      <c r="AB9" s="29">
        <f>SUMIFS('Calculation Sheet (Trading)'!23:23,'Calculation Sheet (Trading)'!$18:$18,$C$2,'Calculation Sheet (Trading)'!$3:$3,AB$4)</f>
        <v>0</v>
      </c>
      <c r="AD9" s="28">
        <f t="shared" si="0"/>
        <v>0</v>
      </c>
      <c r="AE9" s="18">
        <v>0</v>
      </c>
      <c r="AF9" s="29">
        <f t="shared" si="2"/>
        <v>0</v>
      </c>
    </row>
    <row r="10" spans="1:33" x14ac:dyDescent="0.25">
      <c r="C10" s="60" t="s">
        <v>215</v>
      </c>
      <c r="D10" s="18">
        <f>SUMIFS('Calculation Sheet (Trading)'!24:24,'Calculation Sheet (Trading)'!$18:$18,$C$2,'Calculation Sheet (Trading)'!$3:$3,D$4)</f>
        <v>0</v>
      </c>
      <c r="E10" s="18">
        <f>SUMIFS('Calculation Sheet (Trading)'!24:24,'Calculation Sheet (Trading)'!$18:$18,$C$2,'Calculation Sheet (Trading)'!$3:$3,E$4)</f>
        <v>0</v>
      </c>
      <c r="F10" s="18">
        <f>SUMIFS('Calculation Sheet (Trading)'!24:24,'Calculation Sheet (Trading)'!$18:$18,$C$2,'Calculation Sheet (Trading)'!$3:$3,F$4)</f>
        <v>0</v>
      </c>
      <c r="G10" s="18">
        <f>SUMIFS('Calculation Sheet (Trading)'!24:24,'Calculation Sheet (Trading)'!$18:$18,$C$2,'Calculation Sheet (Trading)'!$3:$3,G$4)</f>
        <v>0</v>
      </c>
      <c r="H10" s="18">
        <f>SUMIFS('Calculation Sheet (Trading)'!24:24,'Calculation Sheet (Trading)'!$18:$18,$C$2,'Calculation Sheet (Trading)'!$3:$3,H$4)</f>
        <v>0</v>
      </c>
      <c r="I10" s="18">
        <f>SUMIFS('Calculation Sheet (Trading)'!24:24,'Calculation Sheet (Trading)'!$18:$18,$C$2,'Calculation Sheet (Trading)'!$3:$3,I$4)</f>
        <v>0</v>
      </c>
      <c r="J10" s="18">
        <f>SUMIFS('Calculation Sheet (Trading)'!24:24,'Calculation Sheet (Trading)'!$18:$18,$C$2,'Calculation Sheet (Trading)'!$3:$3,J$4)</f>
        <v>0</v>
      </c>
      <c r="K10" s="18">
        <f>SUMIFS('Calculation Sheet (Trading)'!24:24,'Calculation Sheet (Trading)'!$18:$18,$C$2,'Calculation Sheet (Trading)'!$3:$3,K$4)</f>
        <v>0</v>
      </c>
      <c r="L10" s="18">
        <f>SUMIFS('Calculation Sheet (Trading)'!24:24,'Calculation Sheet (Trading)'!$18:$18,$C$2,'Calculation Sheet (Trading)'!$3:$3,L$4)</f>
        <v>0</v>
      </c>
      <c r="M10" s="18">
        <f>SUMIFS('Calculation Sheet (Trading)'!24:24,'Calculation Sheet (Trading)'!$18:$18,$C$2,'Calculation Sheet (Trading)'!$3:$3,M$4)</f>
        <v>0</v>
      </c>
      <c r="N10" s="18">
        <f>SUMIFS('Calculation Sheet (Trading)'!24:24,'Calculation Sheet (Trading)'!$18:$18,$C$2,'Calculation Sheet (Trading)'!$3:$3,N$4)</f>
        <v>0</v>
      </c>
      <c r="O10" s="18">
        <f>SUMIFS('Calculation Sheet (Trading)'!24:24,'Calculation Sheet (Trading)'!$18:$18,$C$2,'Calculation Sheet (Trading)'!$3:$3,O$4)</f>
        <v>0</v>
      </c>
      <c r="P10" s="18">
        <f>SUMIFS('Calculation Sheet (Trading)'!24:24,'Calculation Sheet (Trading)'!$18:$18,$C$2,'Calculation Sheet (Trading)'!$3:$3,P$4)</f>
        <v>0</v>
      </c>
      <c r="Q10" s="18">
        <f>SUMIFS('Calculation Sheet (Trading)'!24:24,'Calculation Sheet (Trading)'!$18:$18,$C$2,'Calculation Sheet (Trading)'!$3:$3,Q$4)</f>
        <v>0</v>
      </c>
      <c r="R10" s="18">
        <f>SUMIFS('Calculation Sheet (Trading)'!24:24,'Calculation Sheet (Trading)'!$18:$18,$C$2,'Calculation Sheet (Trading)'!$3:$3,R$4)</f>
        <v>0</v>
      </c>
      <c r="S10" s="18">
        <f>SUMIFS('Calculation Sheet (Trading)'!24:24,'Calculation Sheet (Trading)'!$18:$18,$C$2,'Calculation Sheet (Trading)'!$3:$3,S$4)</f>
        <v>0</v>
      </c>
      <c r="T10" s="18">
        <f>SUMIFS('Calculation Sheet (Trading)'!24:24,'Calculation Sheet (Trading)'!$18:$18,$C$2,'Calculation Sheet (Trading)'!$3:$3,T$4)</f>
        <v>0</v>
      </c>
      <c r="U10" s="18">
        <f>SUMIFS('Calculation Sheet (Trading)'!24:24,'Calculation Sheet (Trading)'!$18:$18,$C$2,'Calculation Sheet (Trading)'!$3:$3,U$4)</f>
        <v>0</v>
      </c>
      <c r="V10" s="18">
        <f>SUMIFS('Calculation Sheet (Trading)'!24:24,'Calculation Sheet (Trading)'!$18:$18,$C$2,'Calculation Sheet (Trading)'!$3:$3,V$4)</f>
        <v>0</v>
      </c>
      <c r="W10" s="18">
        <f>SUMIFS('Calculation Sheet (Trading)'!24:24,'Calculation Sheet (Trading)'!$18:$18,$C$2,'Calculation Sheet (Trading)'!$3:$3,W$4)</f>
        <v>0</v>
      </c>
      <c r="X10" s="18">
        <f>SUMIFS('Calculation Sheet (Trading)'!24:24,'Calculation Sheet (Trading)'!$18:$18,$C$2,'Calculation Sheet (Trading)'!$3:$3,X$4)</f>
        <v>0</v>
      </c>
      <c r="Y10" s="18">
        <f>SUMIFS('Calculation Sheet (Trading)'!24:24,'Calculation Sheet (Trading)'!$18:$18,$C$2,'Calculation Sheet (Trading)'!$3:$3,Y$4)</f>
        <v>0</v>
      </c>
      <c r="Z10" s="18">
        <f>SUMIFS('Calculation Sheet (Trading)'!24:24,'Calculation Sheet (Trading)'!$18:$18,$C$2,'Calculation Sheet (Trading)'!$3:$3,Z$4)</f>
        <v>0</v>
      </c>
      <c r="AA10" s="18">
        <f>SUMIFS('Calculation Sheet (Trading)'!24:24,'Calculation Sheet (Trading)'!$18:$18,$C$2,'Calculation Sheet (Trading)'!$3:$3,AA$4)</f>
        <v>0</v>
      </c>
      <c r="AB10" s="29">
        <f>SUMIFS('Calculation Sheet (Trading)'!24:24,'Calculation Sheet (Trading)'!$18:$18,$C$2,'Calculation Sheet (Trading)'!$3:$3,AB$4)</f>
        <v>0</v>
      </c>
      <c r="AD10" s="28">
        <f t="shared" si="0"/>
        <v>0</v>
      </c>
      <c r="AE10" s="18">
        <v>0</v>
      </c>
      <c r="AF10" s="29">
        <f t="shared" si="2"/>
        <v>0</v>
      </c>
    </row>
    <row r="11" spans="1:33" x14ac:dyDescent="0.25">
      <c r="C11" s="60" t="s">
        <v>79</v>
      </c>
      <c r="D11" s="18">
        <f>SUMIFS('Calculation Sheet (Trading)'!25:25,'Calculation Sheet (Trading)'!$18:$18,$C$2,'Calculation Sheet (Trading)'!$3:$3,D$4)</f>
        <v>0</v>
      </c>
      <c r="E11" s="18">
        <f>SUMIFS('Calculation Sheet (Trading)'!25:25,'Calculation Sheet (Trading)'!$18:$18,$C$2,'Calculation Sheet (Trading)'!$3:$3,E$4)</f>
        <v>0</v>
      </c>
      <c r="F11" s="18">
        <f>SUMIFS('Calculation Sheet (Trading)'!25:25,'Calculation Sheet (Trading)'!$18:$18,$C$2,'Calculation Sheet (Trading)'!$3:$3,F$4)</f>
        <v>0</v>
      </c>
      <c r="G11" s="18">
        <f>SUMIFS('Calculation Sheet (Trading)'!25:25,'Calculation Sheet (Trading)'!$18:$18,$C$2,'Calculation Sheet (Trading)'!$3:$3,G$4)</f>
        <v>0</v>
      </c>
      <c r="H11" s="18">
        <f>SUMIFS('Calculation Sheet (Trading)'!25:25,'Calculation Sheet (Trading)'!$18:$18,$C$2,'Calculation Sheet (Trading)'!$3:$3,H$4)</f>
        <v>0</v>
      </c>
      <c r="I11" s="18">
        <f>SUMIFS('Calculation Sheet (Trading)'!25:25,'Calculation Sheet (Trading)'!$18:$18,$C$2,'Calculation Sheet (Trading)'!$3:$3,I$4)</f>
        <v>0</v>
      </c>
      <c r="J11" s="18">
        <f>SUMIFS('Calculation Sheet (Trading)'!25:25,'Calculation Sheet (Trading)'!$18:$18,$C$2,'Calculation Sheet (Trading)'!$3:$3,J$4)</f>
        <v>0</v>
      </c>
      <c r="K11" s="18">
        <f>SUMIFS('Calculation Sheet (Trading)'!25:25,'Calculation Sheet (Trading)'!$18:$18,$C$2,'Calculation Sheet (Trading)'!$3:$3,K$4)</f>
        <v>0</v>
      </c>
      <c r="L11" s="18">
        <f>SUMIFS('Calculation Sheet (Trading)'!25:25,'Calculation Sheet (Trading)'!$18:$18,$C$2,'Calculation Sheet (Trading)'!$3:$3,L$4)</f>
        <v>0</v>
      </c>
      <c r="M11" s="18">
        <f>SUMIFS('Calculation Sheet (Trading)'!25:25,'Calculation Sheet (Trading)'!$18:$18,$C$2,'Calculation Sheet (Trading)'!$3:$3,M$4)</f>
        <v>0</v>
      </c>
      <c r="N11" s="18">
        <f>SUMIFS('Calculation Sheet (Trading)'!25:25,'Calculation Sheet (Trading)'!$18:$18,$C$2,'Calculation Sheet (Trading)'!$3:$3,N$4)</f>
        <v>0</v>
      </c>
      <c r="O11" s="18">
        <f>SUMIFS('Calculation Sheet (Trading)'!25:25,'Calculation Sheet (Trading)'!$18:$18,$C$2,'Calculation Sheet (Trading)'!$3:$3,O$4)</f>
        <v>0</v>
      </c>
      <c r="P11" s="18">
        <f>SUMIFS('Calculation Sheet (Trading)'!25:25,'Calculation Sheet (Trading)'!$18:$18,$C$2,'Calculation Sheet (Trading)'!$3:$3,P$4)</f>
        <v>0</v>
      </c>
      <c r="Q11" s="18">
        <f>SUMIFS('Calculation Sheet (Trading)'!25:25,'Calculation Sheet (Trading)'!$18:$18,$C$2,'Calculation Sheet (Trading)'!$3:$3,Q$4)</f>
        <v>0</v>
      </c>
      <c r="R11" s="18">
        <f>SUMIFS('Calculation Sheet (Trading)'!25:25,'Calculation Sheet (Trading)'!$18:$18,$C$2,'Calculation Sheet (Trading)'!$3:$3,R$4)</f>
        <v>0</v>
      </c>
      <c r="S11" s="18">
        <f>SUMIFS('Calculation Sheet (Trading)'!25:25,'Calculation Sheet (Trading)'!$18:$18,$C$2,'Calculation Sheet (Trading)'!$3:$3,S$4)</f>
        <v>0</v>
      </c>
      <c r="T11" s="18">
        <f>SUMIFS('Calculation Sheet (Trading)'!25:25,'Calculation Sheet (Trading)'!$18:$18,$C$2,'Calculation Sheet (Trading)'!$3:$3,T$4)</f>
        <v>0</v>
      </c>
      <c r="U11" s="18">
        <f>SUMIFS('Calculation Sheet (Trading)'!25:25,'Calculation Sheet (Trading)'!$18:$18,$C$2,'Calculation Sheet (Trading)'!$3:$3,U$4)</f>
        <v>0</v>
      </c>
      <c r="V11" s="18">
        <f>SUMIFS('Calculation Sheet (Trading)'!25:25,'Calculation Sheet (Trading)'!$18:$18,$C$2,'Calculation Sheet (Trading)'!$3:$3,V$4)</f>
        <v>0</v>
      </c>
      <c r="W11" s="18">
        <f>SUMIFS('Calculation Sheet (Trading)'!25:25,'Calculation Sheet (Trading)'!$18:$18,$C$2,'Calculation Sheet (Trading)'!$3:$3,W$4)</f>
        <v>0</v>
      </c>
      <c r="X11" s="18">
        <f>SUMIFS('Calculation Sheet (Trading)'!25:25,'Calculation Sheet (Trading)'!$18:$18,$C$2,'Calculation Sheet (Trading)'!$3:$3,X$4)</f>
        <v>0</v>
      </c>
      <c r="Y11" s="18">
        <f>SUMIFS('Calculation Sheet (Trading)'!25:25,'Calculation Sheet (Trading)'!$18:$18,$C$2,'Calculation Sheet (Trading)'!$3:$3,Y$4)</f>
        <v>0</v>
      </c>
      <c r="Z11" s="18">
        <f>SUMIFS('Calculation Sheet (Trading)'!25:25,'Calculation Sheet (Trading)'!$18:$18,$C$2,'Calculation Sheet (Trading)'!$3:$3,Z$4)</f>
        <v>0</v>
      </c>
      <c r="AA11" s="18">
        <f>SUMIFS('Calculation Sheet (Trading)'!25:25,'Calculation Sheet (Trading)'!$18:$18,$C$2,'Calculation Sheet (Trading)'!$3:$3,AA$4)</f>
        <v>0</v>
      </c>
      <c r="AB11" s="29">
        <f>SUMIFS('Calculation Sheet (Trading)'!25:25,'Calculation Sheet (Trading)'!$18:$18,$C$2,'Calculation Sheet (Trading)'!$3:$3,AB$4)</f>
        <v>0</v>
      </c>
      <c r="AD11" s="28">
        <f t="shared" si="0"/>
        <v>0</v>
      </c>
      <c r="AE11" s="18">
        <v>0</v>
      </c>
      <c r="AF11" s="29">
        <f t="shared" si="2"/>
        <v>0</v>
      </c>
    </row>
    <row r="12" spans="1:33" x14ac:dyDescent="0.25">
      <c r="C12" s="60" t="s">
        <v>227</v>
      </c>
      <c r="D12" s="18">
        <f>SUMIFS('Calculation Sheet (Trading)'!26:26,'Calculation Sheet (Trading)'!$18:$18,$C$2,'Calculation Sheet (Trading)'!$3:$3,D$4)</f>
        <v>0</v>
      </c>
      <c r="E12" s="18">
        <f>SUMIFS('Calculation Sheet (Trading)'!26:26,'Calculation Sheet (Trading)'!$18:$18,$C$2,'Calculation Sheet (Trading)'!$3:$3,E$4)</f>
        <v>0</v>
      </c>
      <c r="F12" s="18">
        <f>SUMIFS('Calculation Sheet (Trading)'!26:26,'Calculation Sheet (Trading)'!$18:$18,$C$2,'Calculation Sheet (Trading)'!$3:$3,F$4)</f>
        <v>0</v>
      </c>
      <c r="G12" s="18">
        <f>SUMIFS('Calculation Sheet (Trading)'!26:26,'Calculation Sheet (Trading)'!$18:$18,$C$2,'Calculation Sheet (Trading)'!$3:$3,G$4)</f>
        <v>0</v>
      </c>
      <c r="H12" s="18">
        <f>SUMIFS('Calculation Sheet (Trading)'!26:26,'Calculation Sheet (Trading)'!$18:$18,$C$2,'Calculation Sheet (Trading)'!$3:$3,H$4)</f>
        <v>0</v>
      </c>
      <c r="I12" s="18">
        <f>SUMIFS('Calculation Sheet (Trading)'!26:26,'Calculation Sheet (Trading)'!$18:$18,$C$2,'Calculation Sheet (Trading)'!$3:$3,I$4)</f>
        <v>0</v>
      </c>
      <c r="J12" s="18">
        <f>SUMIFS('Calculation Sheet (Trading)'!26:26,'Calculation Sheet (Trading)'!$18:$18,$C$2,'Calculation Sheet (Trading)'!$3:$3,J$4)</f>
        <v>0</v>
      </c>
      <c r="K12" s="18">
        <f>SUMIFS('Calculation Sheet (Trading)'!26:26,'Calculation Sheet (Trading)'!$18:$18,$C$2,'Calculation Sheet (Trading)'!$3:$3,K$4)</f>
        <v>0</v>
      </c>
      <c r="L12" s="18">
        <f>SUMIFS('Calculation Sheet (Trading)'!26:26,'Calculation Sheet (Trading)'!$18:$18,$C$2,'Calculation Sheet (Trading)'!$3:$3,L$4)</f>
        <v>0</v>
      </c>
      <c r="M12" s="18">
        <f>SUMIFS('Calculation Sheet (Trading)'!26:26,'Calculation Sheet (Trading)'!$18:$18,$C$2,'Calculation Sheet (Trading)'!$3:$3,M$4)</f>
        <v>0</v>
      </c>
      <c r="N12" s="18">
        <f>SUMIFS('Calculation Sheet (Trading)'!26:26,'Calculation Sheet (Trading)'!$18:$18,$C$2,'Calculation Sheet (Trading)'!$3:$3,N$4)</f>
        <v>0</v>
      </c>
      <c r="O12" s="18">
        <f>SUMIFS('Calculation Sheet (Trading)'!26:26,'Calculation Sheet (Trading)'!$18:$18,$C$2,'Calculation Sheet (Trading)'!$3:$3,O$4)</f>
        <v>0</v>
      </c>
      <c r="P12" s="18">
        <f>SUMIFS('Calculation Sheet (Trading)'!26:26,'Calculation Sheet (Trading)'!$18:$18,$C$2,'Calculation Sheet (Trading)'!$3:$3,P$4)</f>
        <v>0</v>
      </c>
      <c r="Q12" s="18">
        <f>SUMIFS('Calculation Sheet (Trading)'!26:26,'Calculation Sheet (Trading)'!$18:$18,$C$2,'Calculation Sheet (Trading)'!$3:$3,Q$4)</f>
        <v>0</v>
      </c>
      <c r="R12" s="18">
        <f>SUMIFS('Calculation Sheet (Trading)'!26:26,'Calculation Sheet (Trading)'!$18:$18,$C$2,'Calculation Sheet (Trading)'!$3:$3,R$4)</f>
        <v>0</v>
      </c>
      <c r="S12" s="18">
        <f>SUMIFS('Calculation Sheet (Trading)'!26:26,'Calculation Sheet (Trading)'!$18:$18,$C$2,'Calculation Sheet (Trading)'!$3:$3,S$4)</f>
        <v>0</v>
      </c>
      <c r="T12" s="18">
        <f>SUMIFS('Calculation Sheet (Trading)'!26:26,'Calculation Sheet (Trading)'!$18:$18,$C$2,'Calculation Sheet (Trading)'!$3:$3,T$4)</f>
        <v>0</v>
      </c>
      <c r="U12" s="18">
        <f>SUMIFS('Calculation Sheet (Trading)'!26:26,'Calculation Sheet (Trading)'!$18:$18,$C$2,'Calculation Sheet (Trading)'!$3:$3,U$4)</f>
        <v>0</v>
      </c>
      <c r="V12" s="18">
        <f>SUMIFS('Calculation Sheet (Trading)'!26:26,'Calculation Sheet (Trading)'!$18:$18,$C$2,'Calculation Sheet (Trading)'!$3:$3,V$4)</f>
        <v>0</v>
      </c>
      <c r="W12" s="18">
        <f>SUMIFS('Calculation Sheet (Trading)'!26:26,'Calculation Sheet (Trading)'!$18:$18,$C$2,'Calculation Sheet (Trading)'!$3:$3,W$4)</f>
        <v>0</v>
      </c>
      <c r="X12" s="18">
        <f>SUMIFS('Calculation Sheet (Trading)'!26:26,'Calculation Sheet (Trading)'!$18:$18,$C$2,'Calculation Sheet (Trading)'!$3:$3,X$4)</f>
        <v>0</v>
      </c>
      <c r="Y12" s="18">
        <f>SUMIFS('Calculation Sheet (Trading)'!26:26,'Calculation Sheet (Trading)'!$18:$18,$C$2,'Calculation Sheet (Trading)'!$3:$3,Y$4)</f>
        <v>0</v>
      </c>
      <c r="Z12" s="18">
        <f>SUMIFS('Calculation Sheet (Trading)'!26:26,'Calculation Sheet (Trading)'!$18:$18,$C$2,'Calculation Sheet (Trading)'!$3:$3,Z$4)</f>
        <v>0</v>
      </c>
      <c r="AA12" s="18">
        <f>SUMIFS('Calculation Sheet (Trading)'!26:26,'Calculation Sheet (Trading)'!$18:$18,$C$2,'Calculation Sheet (Trading)'!$3:$3,AA$4)</f>
        <v>0</v>
      </c>
      <c r="AB12" s="29">
        <f>SUMIFS('Calculation Sheet (Trading)'!26:26,'Calculation Sheet (Trading)'!$18:$18,$C$2,'Calculation Sheet (Trading)'!$3:$3,AB$4)</f>
        <v>0</v>
      </c>
      <c r="AD12" s="28"/>
      <c r="AE12" s="18"/>
      <c r="AF12" s="29"/>
    </row>
    <row r="13" spans="1:33" x14ac:dyDescent="0.25">
      <c r="C13" s="60" t="s">
        <v>263</v>
      </c>
      <c r="D13" s="18">
        <f>SUMIFS('Calculation Sheet (Trading)'!27:27,'Calculation Sheet (Trading)'!$18:$18,$C$2,'Calculation Sheet (Trading)'!$3:$3,D$4)</f>
        <v>0</v>
      </c>
      <c r="E13" s="18">
        <f>SUMIFS('Calculation Sheet (Trading)'!27:27,'Calculation Sheet (Trading)'!$18:$18,$C$2,'Calculation Sheet (Trading)'!$3:$3,E$4)</f>
        <v>0</v>
      </c>
      <c r="F13" s="18">
        <f>SUMIFS('Calculation Sheet (Trading)'!27:27,'Calculation Sheet (Trading)'!$18:$18,$C$2,'Calculation Sheet (Trading)'!$3:$3,F$4)</f>
        <v>0</v>
      </c>
      <c r="G13" s="18">
        <f>SUMIFS('Calculation Sheet (Trading)'!27:27,'Calculation Sheet (Trading)'!$18:$18,$C$2,'Calculation Sheet (Trading)'!$3:$3,G$4)</f>
        <v>0</v>
      </c>
      <c r="H13" s="18">
        <f>SUMIFS('Calculation Sheet (Trading)'!27:27,'Calculation Sheet (Trading)'!$18:$18,$C$2,'Calculation Sheet (Trading)'!$3:$3,H$4)</f>
        <v>0</v>
      </c>
      <c r="I13" s="18">
        <f>SUMIFS('Calculation Sheet (Trading)'!27:27,'Calculation Sheet (Trading)'!$18:$18,$C$2,'Calculation Sheet (Trading)'!$3:$3,I$4)</f>
        <v>0</v>
      </c>
      <c r="J13" s="18">
        <f>SUMIFS('Calculation Sheet (Trading)'!27:27,'Calculation Sheet (Trading)'!$18:$18,$C$2,'Calculation Sheet (Trading)'!$3:$3,J$4)</f>
        <v>0</v>
      </c>
      <c r="K13" s="18">
        <f>SUMIFS('Calculation Sheet (Trading)'!27:27,'Calculation Sheet (Trading)'!$18:$18,$C$2,'Calculation Sheet (Trading)'!$3:$3,K$4)</f>
        <v>0</v>
      </c>
      <c r="L13" s="18">
        <f>SUMIFS('Calculation Sheet (Trading)'!27:27,'Calculation Sheet (Trading)'!$18:$18,$C$2,'Calculation Sheet (Trading)'!$3:$3,L$4)</f>
        <v>0</v>
      </c>
      <c r="M13" s="18">
        <f>SUMIFS('Calculation Sheet (Trading)'!27:27,'Calculation Sheet (Trading)'!$18:$18,$C$2,'Calculation Sheet (Trading)'!$3:$3,M$4)</f>
        <v>0</v>
      </c>
      <c r="N13" s="18">
        <f>SUMIFS('Calculation Sheet (Trading)'!27:27,'Calculation Sheet (Trading)'!$18:$18,$C$2,'Calculation Sheet (Trading)'!$3:$3,N$4)</f>
        <v>0</v>
      </c>
      <c r="O13" s="18">
        <f>SUMIFS('Calculation Sheet (Trading)'!27:27,'Calculation Sheet (Trading)'!$18:$18,$C$2,'Calculation Sheet (Trading)'!$3:$3,O$4)</f>
        <v>0</v>
      </c>
      <c r="P13" s="18">
        <f>SUMIFS('Calculation Sheet (Trading)'!27:27,'Calculation Sheet (Trading)'!$18:$18,$C$2,'Calculation Sheet (Trading)'!$3:$3,P$4)</f>
        <v>0</v>
      </c>
      <c r="Q13" s="18">
        <f>SUMIFS('Calculation Sheet (Trading)'!27:27,'Calculation Sheet (Trading)'!$18:$18,$C$2,'Calculation Sheet (Trading)'!$3:$3,Q$4)</f>
        <v>0</v>
      </c>
      <c r="R13" s="18">
        <f>SUMIFS('Calculation Sheet (Trading)'!27:27,'Calculation Sheet (Trading)'!$18:$18,$C$2,'Calculation Sheet (Trading)'!$3:$3,R$4)</f>
        <v>0</v>
      </c>
      <c r="S13" s="18">
        <f>SUMIFS('Calculation Sheet (Trading)'!27:27,'Calculation Sheet (Trading)'!$18:$18,$C$2,'Calculation Sheet (Trading)'!$3:$3,S$4)</f>
        <v>0</v>
      </c>
      <c r="T13" s="18">
        <f>SUMIFS('Calculation Sheet (Trading)'!27:27,'Calculation Sheet (Trading)'!$18:$18,$C$2,'Calculation Sheet (Trading)'!$3:$3,T$4)</f>
        <v>0</v>
      </c>
      <c r="U13" s="18">
        <f>SUMIFS('Calculation Sheet (Trading)'!27:27,'Calculation Sheet (Trading)'!$18:$18,$C$2,'Calculation Sheet (Trading)'!$3:$3,U$4)</f>
        <v>0</v>
      </c>
      <c r="V13" s="18">
        <f>SUMIFS('Calculation Sheet (Trading)'!27:27,'Calculation Sheet (Trading)'!$18:$18,$C$2,'Calculation Sheet (Trading)'!$3:$3,V$4)</f>
        <v>0</v>
      </c>
      <c r="W13" s="18">
        <f>SUMIFS('Calculation Sheet (Trading)'!27:27,'Calculation Sheet (Trading)'!$18:$18,$C$2,'Calculation Sheet (Trading)'!$3:$3,W$4)</f>
        <v>0</v>
      </c>
      <c r="X13" s="18">
        <f>SUMIFS('Calculation Sheet (Trading)'!27:27,'Calculation Sheet (Trading)'!$18:$18,$C$2,'Calculation Sheet (Trading)'!$3:$3,X$4)</f>
        <v>0</v>
      </c>
      <c r="Y13" s="18">
        <f>SUMIFS('Calculation Sheet (Trading)'!27:27,'Calculation Sheet (Trading)'!$18:$18,$C$2,'Calculation Sheet (Trading)'!$3:$3,Y$4)</f>
        <v>0</v>
      </c>
      <c r="Z13" s="18">
        <f>SUMIFS('Calculation Sheet (Trading)'!27:27,'Calculation Sheet (Trading)'!$18:$18,$C$2,'Calculation Sheet (Trading)'!$3:$3,Z$4)</f>
        <v>0</v>
      </c>
      <c r="AA13" s="18">
        <f>SUMIFS('Calculation Sheet (Trading)'!27:27,'Calculation Sheet (Trading)'!$18:$18,$C$2,'Calculation Sheet (Trading)'!$3:$3,AA$4)</f>
        <v>0</v>
      </c>
      <c r="AB13" s="29">
        <f>SUMIFS('Calculation Sheet (Trading)'!27:27,'Calculation Sheet (Trading)'!$18:$18,$C$2,'Calculation Sheet (Trading)'!$3:$3,AB$4)</f>
        <v>0</v>
      </c>
      <c r="AD13" s="28">
        <f t="shared" si="0"/>
        <v>0</v>
      </c>
      <c r="AE13" s="18">
        <v>0</v>
      </c>
      <c r="AF13" s="29">
        <f t="shared" si="2"/>
        <v>0</v>
      </c>
    </row>
    <row r="14" spans="1:33" s="15" customFormat="1" x14ac:dyDescent="0.25">
      <c r="A14" s="330"/>
      <c r="C14" s="58" t="s">
        <v>4</v>
      </c>
      <c r="D14" s="124">
        <f>SUM(D6:D13)</f>
        <v>0</v>
      </c>
      <c r="E14" s="124">
        <f t="shared" ref="E14:AB14" si="3">SUM(E6:E13)</f>
        <v>0</v>
      </c>
      <c r="F14" s="124">
        <f t="shared" si="3"/>
        <v>0</v>
      </c>
      <c r="G14" s="124">
        <f t="shared" si="3"/>
        <v>0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  <c r="M14" s="124">
        <f t="shared" si="3"/>
        <v>0</v>
      </c>
      <c r="N14" s="124">
        <f t="shared" si="3"/>
        <v>0</v>
      </c>
      <c r="O14" s="124">
        <f t="shared" si="3"/>
        <v>0</v>
      </c>
      <c r="P14" s="124">
        <f t="shared" si="3"/>
        <v>0</v>
      </c>
      <c r="Q14" s="124">
        <f t="shared" si="3"/>
        <v>0</v>
      </c>
      <c r="R14" s="124">
        <f t="shared" si="3"/>
        <v>0</v>
      </c>
      <c r="S14" s="124">
        <f t="shared" si="3"/>
        <v>0</v>
      </c>
      <c r="T14" s="124">
        <f t="shared" si="3"/>
        <v>0</v>
      </c>
      <c r="U14" s="124">
        <f t="shared" si="3"/>
        <v>0</v>
      </c>
      <c r="V14" s="124">
        <f t="shared" si="3"/>
        <v>0</v>
      </c>
      <c r="W14" s="124">
        <f t="shared" si="3"/>
        <v>0</v>
      </c>
      <c r="X14" s="124">
        <f t="shared" si="3"/>
        <v>0</v>
      </c>
      <c r="Y14" s="124">
        <f t="shared" si="3"/>
        <v>0</v>
      </c>
      <c r="Z14" s="124">
        <f t="shared" si="3"/>
        <v>0</v>
      </c>
      <c r="AA14" s="124">
        <f t="shared" si="3"/>
        <v>0</v>
      </c>
      <c r="AB14" s="130">
        <f t="shared" si="3"/>
        <v>0</v>
      </c>
      <c r="AD14" s="161">
        <f t="shared" si="0"/>
        <v>0</v>
      </c>
      <c r="AE14" s="124">
        <f>SUM(AE8:AE13)</f>
        <v>0</v>
      </c>
      <c r="AF14" s="130">
        <f t="shared" si="2"/>
        <v>0</v>
      </c>
      <c r="AG14" s="180">
        <f>SUM(D14:AB14)-SUM(AD14:AF14)</f>
        <v>0</v>
      </c>
    </row>
    <row r="15" spans="1:33" x14ac:dyDescent="0.25">
      <c r="C15" s="6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29"/>
      <c r="AD15" s="28"/>
      <c r="AE15" s="18"/>
      <c r="AF15" s="29"/>
    </row>
    <row r="16" spans="1:33" x14ac:dyDescent="0.25">
      <c r="C16" s="57" t="s">
        <v>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9"/>
      <c r="AD16" s="28"/>
      <c r="AE16" s="18"/>
      <c r="AF16" s="29"/>
    </row>
    <row r="17" spans="1:35" s="15" customFormat="1" x14ac:dyDescent="0.25">
      <c r="A17" s="330"/>
      <c r="C17" s="62" t="s">
        <v>241</v>
      </c>
      <c r="D17" s="110" t="e">
        <f t="shared" ref="D17:AB17" si="4">SUM(D18:D21)</f>
        <v>#DIV/0!</v>
      </c>
      <c r="E17" s="110" t="e">
        <f t="shared" si="4"/>
        <v>#DIV/0!</v>
      </c>
      <c r="F17" s="110" t="e">
        <f t="shared" si="4"/>
        <v>#DIV/0!</v>
      </c>
      <c r="G17" s="110" t="e">
        <f t="shared" si="4"/>
        <v>#DIV/0!</v>
      </c>
      <c r="H17" s="110" t="e">
        <f t="shared" si="4"/>
        <v>#DIV/0!</v>
      </c>
      <c r="I17" s="110" t="e">
        <f t="shared" si="4"/>
        <v>#DIV/0!</v>
      </c>
      <c r="J17" s="110" t="e">
        <f t="shared" si="4"/>
        <v>#DIV/0!</v>
      </c>
      <c r="K17" s="110" t="e">
        <f t="shared" si="4"/>
        <v>#DIV/0!</v>
      </c>
      <c r="L17" s="110" t="e">
        <f t="shared" si="4"/>
        <v>#DIV/0!</v>
      </c>
      <c r="M17" s="110" t="e">
        <f t="shared" si="4"/>
        <v>#DIV/0!</v>
      </c>
      <c r="N17" s="110" t="e">
        <f t="shared" si="4"/>
        <v>#DIV/0!</v>
      </c>
      <c r="O17" s="110" t="e">
        <f t="shared" si="4"/>
        <v>#DIV/0!</v>
      </c>
      <c r="P17" s="110" t="e">
        <f t="shared" si="4"/>
        <v>#DIV/0!</v>
      </c>
      <c r="Q17" s="110" t="e">
        <f t="shared" si="4"/>
        <v>#DIV/0!</v>
      </c>
      <c r="R17" s="110" t="e">
        <f t="shared" si="4"/>
        <v>#DIV/0!</v>
      </c>
      <c r="S17" s="110" t="e">
        <f t="shared" si="4"/>
        <v>#DIV/0!</v>
      </c>
      <c r="T17" s="110" t="e">
        <f t="shared" si="4"/>
        <v>#DIV/0!</v>
      </c>
      <c r="U17" s="110" t="e">
        <f t="shared" si="4"/>
        <v>#DIV/0!</v>
      </c>
      <c r="V17" s="110" t="e">
        <f t="shared" si="4"/>
        <v>#DIV/0!</v>
      </c>
      <c r="W17" s="110" t="e">
        <f t="shared" si="4"/>
        <v>#DIV/0!</v>
      </c>
      <c r="X17" s="110" t="e">
        <f t="shared" si="4"/>
        <v>#DIV/0!</v>
      </c>
      <c r="Y17" s="110" t="e">
        <f t="shared" si="4"/>
        <v>#DIV/0!</v>
      </c>
      <c r="Z17" s="110" t="e">
        <f t="shared" si="4"/>
        <v>#DIV/0!</v>
      </c>
      <c r="AA17" s="110" t="e">
        <f t="shared" si="4"/>
        <v>#DIV/0!</v>
      </c>
      <c r="AB17" s="131" t="e">
        <f t="shared" si="4"/>
        <v>#DIV/0!</v>
      </c>
      <c r="AD17" s="162" t="e">
        <f t="shared" ref="AD17:AD26" si="5">SUMIFS($D17:$AB17,$D$3:$AB$3,AD$3)</f>
        <v>#DIV/0!</v>
      </c>
      <c r="AE17" s="110">
        <f>IF($C$2="Adjusted",'Calculation Sheet (Pre-Op)'!AF8,0)</f>
        <v>0</v>
      </c>
      <c r="AF17" s="131" t="e">
        <f t="shared" ref="AF17:AF26" si="6">SUMIFS($D17:$AB17,$D$3:$AB$3,AF$3)+SUMIFS($D17:$AB17,$D$3:$AB$3,AF$2)-AE17</f>
        <v>#DIV/0!</v>
      </c>
    </row>
    <row r="18" spans="1:35" x14ac:dyDescent="0.25">
      <c r="A18" s="356" t="s">
        <v>68</v>
      </c>
      <c r="C18" s="64" t="s">
        <v>242</v>
      </c>
      <c r="D18" s="18">
        <f>SUMIFS('Calculation Sheet (Trading)'!33:33,'Calculation Sheet (Trading)'!$18:$18,$C$2,'Calculation Sheet (Trading)'!$3:$3,D$4)+SUMIFS('Calculation Sheet (Pre-Op)'!9:9,'Calculation Sheet (Pre-Op)'!$5:$5,$C$2,'Calculation Sheet (Pre-Op)'!$3:$3,D$4)</f>
        <v>0</v>
      </c>
      <c r="E18" s="18">
        <f>SUMIFS('Calculation Sheet (Trading)'!33:33,'Calculation Sheet (Trading)'!$18:$18,$C$2,'Calculation Sheet (Trading)'!$3:$3,E$4)+SUMIFS('Calculation Sheet (Pre-Op)'!9:9,'Calculation Sheet (Pre-Op)'!$5:$5,$C$2,'Calculation Sheet (Pre-Op)'!$3:$3,E$4)</f>
        <v>0</v>
      </c>
      <c r="F18" s="18">
        <f>SUMIFS('Calculation Sheet (Trading)'!33:33,'Calculation Sheet (Trading)'!$18:$18,$C$2,'Calculation Sheet (Trading)'!$3:$3,F$4)+SUMIFS('Calculation Sheet (Pre-Op)'!9:9,'Calculation Sheet (Pre-Op)'!$5:$5,$C$2,'Calculation Sheet (Pre-Op)'!$3:$3,F$4)</f>
        <v>0</v>
      </c>
      <c r="G18" s="18">
        <f>SUMIFS('Calculation Sheet (Trading)'!33:33,'Calculation Sheet (Trading)'!$18:$18,$C$2,'Calculation Sheet (Trading)'!$3:$3,G$4)+SUMIFS('Calculation Sheet (Pre-Op)'!9:9,'Calculation Sheet (Pre-Op)'!$5:$5,$C$2,'Calculation Sheet (Pre-Op)'!$3:$3,G$4)</f>
        <v>0</v>
      </c>
      <c r="H18" s="18">
        <f>SUMIFS('Calculation Sheet (Trading)'!33:33,'Calculation Sheet (Trading)'!$18:$18,$C$2,'Calculation Sheet (Trading)'!$3:$3,H$4)+SUMIFS('Calculation Sheet (Pre-Op)'!9:9,'Calculation Sheet (Pre-Op)'!$5:$5,$C$2,'Calculation Sheet (Pre-Op)'!$3:$3,H$4)</f>
        <v>0</v>
      </c>
      <c r="I18" s="18">
        <f>SUMIFS('Calculation Sheet (Trading)'!33:33,'Calculation Sheet (Trading)'!$18:$18,$C$2,'Calculation Sheet (Trading)'!$3:$3,I$4)+SUMIFS('Calculation Sheet (Pre-Op)'!9:9,'Calculation Sheet (Pre-Op)'!$5:$5,$C$2,'Calculation Sheet (Pre-Op)'!$3:$3,I$4)</f>
        <v>0</v>
      </c>
      <c r="J18" s="18">
        <f>SUMIFS('Calculation Sheet (Trading)'!33:33,'Calculation Sheet (Trading)'!$18:$18,$C$2,'Calculation Sheet (Trading)'!$3:$3,J$4)+SUMIFS('Calculation Sheet (Pre-Op)'!9:9,'Calculation Sheet (Pre-Op)'!$5:$5,$C$2,'Calculation Sheet (Pre-Op)'!$3:$3,J$4)</f>
        <v>0</v>
      </c>
      <c r="K18" s="18">
        <f>SUMIFS('Calculation Sheet (Trading)'!33:33,'Calculation Sheet (Trading)'!$18:$18,$C$2,'Calculation Sheet (Trading)'!$3:$3,K$4)+SUMIFS('Calculation Sheet (Pre-Op)'!9:9,'Calculation Sheet (Pre-Op)'!$5:$5,$C$2,'Calculation Sheet (Pre-Op)'!$3:$3,K$4)</f>
        <v>0</v>
      </c>
      <c r="L18" s="18">
        <f>SUMIFS('Calculation Sheet (Trading)'!33:33,'Calculation Sheet (Trading)'!$18:$18,$C$2,'Calculation Sheet (Trading)'!$3:$3,L$4)+SUMIFS('Calculation Sheet (Pre-Op)'!9:9,'Calculation Sheet (Pre-Op)'!$5:$5,$C$2,'Calculation Sheet (Pre-Op)'!$3:$3,L$4)</f>
        <v>0</v>
      </c>
      <c r="M18" s="18">
        <f>SUMIFS('Calculation Sheet (Trading)'!33:33,'Calculation Sheet (Trading)'!$18:$18,$C$2,'Calculation Sheet (Trading)'!$3:$3,M$4)+SUMIFS('Calculation Sheet (Pre-Op)'!9:9,'Calculation Sheet (Pre-Op)'!$5:$5,$C$2,'Calculation Sheet (Pre-Op)'!$3:$3,M$4)</f>
        <v>0</v>
      </c>
      <c r="N18" s="18">
        <f>SUMIFS('Calculation Sheet (Trading)'!33:33,'Calculation Sheet (Trading)'!$18:$18,$C$2,'Calculation Sheet (Trading)'!$3:$3,N$4)+SUMIFS('Calculation Sheet (Pre-Op)'!9:9,'Calculation Sheet (Pre-Op)'!$5:$5,$C$2,'Calculation Sheet (Pre-Op)'!$3:$3,N$4)</f>
        <v>0</v>
      </c>
      <c r="O18" s="18">
        <f>SUMIFS('Calculation Sheet (Trading)'!33:33,'Calculation Sheet (Trading)'!$18:$18,$C$2,'Calculation Sheet (Trading)'!$3:$3,O$4)+SUMIFS('Calculation Sheet (Pre-Op)'!9:9,'Calculation Sheet (Pre-Op)'!$5:$5,$C$2,'Calculation Sheet (Pre-Op)'!$3:$3,O$4)</f>
        <v>0</v>
      </c>
      <c r="P18" s="18">
        <f>SUMIFS('Calculation Sheet (Trading)'!33:33,'Calculation Sheet (Trading)'!$18:$18,$C$2,'Calculation Sheet (Trading)'!$3:$3,P$4)+SUMIFS('Calculation Sheet (Pre-Op)'!9:9,'Calculation Sheet (Pre-Op)'!$5:$5,$C$2,'Calculation Sheet (Pre-Op)'!$3:$3,P$4)</f>
        <v>0</v>
      </c>
      <c r="Q18" s="18">
        <f>SUMIFS('Calculation Sheet (Trading)'!33:33,'Calculation Sheet (Trading)'!$18:$18,$C$2,'Calculation Sheet (Trading)'!$3:$3,Q$4)+SUMIFS('Calculation Sheet (Pre-Op)'!9:9,'Calculation Sheet (Pre-Op)'!$5:$5,$C$2,'Calculation Sheet (Pre-Op)'!$3:$3,Q$4)</f>
        <v>0</v>
      </c>
      <c r="R18" s="18">
        <f>SUMIFS('Calculation Sheet (Trading)'!33:33,'Calculation Sheet (Trading)'!$18:$18,$C$2,'Calculation Sheet (Trading)'!$3:$3,R$4)+SUMIFS('Calculation Sheet (Pre-Op)'!9:9,'Calculation Sheet (Pre-Op)'!$5:$5,$C$2,'Calculation Sheet (Pre-Op)'!$3:$3,R$4)</f>
        <v>0</v>
      </c>
      <c r="S18" s="18">
        <f>SUMIFS('Calculation Sheet (Trading)'!33:33,'Calculation Sheet (Trading)'!$18:$18,$C$2,'Calculation Sheet (Trading)'!$3:$3,S$4)+SUMIFS('Calculation Sheet (Pre-Op)'!9:9,'Calculation Sheet (Pre-Op)'!$5:$5,$C$2,'Calculation Sheet (Pre-Op)'!$3:$3,S$4)</f>
        <v>0</v>
      </c>
      <c r="T18" s="18">
        <f>SUMIFS('Calculation Sheet (Trading)'!33:33,'Calculation Sheet (Trading)'!$18:$18,$C$2,'Calculation Sheet (Trading)'!$3:$3,T$4)+SUMIFS('Calculation Sheet (Pre-Op)'!9:9,'Calculation Sheet (Pre-Op)'!$5:$5,$C$2,'Calculation Sheet (Pre-Op)'!$3:$3,T$4)</f>
        <v>0</v>
      </c>
      <c r="U18" s="18">
        <f>SUMIFS('Calculation Sheet (Trading)'!33:33,'Calculation Sheet (Trading)'!$18:$18,$C$2,'Calculation Sheet (Trading)'!$3:$3,U$4)+SUMIFS('Calculation Sheet (Pre-Op)'!9:9,'Calculation Sheet (Pre-Op)'!$5:$5,$C$2,'Calculation Sheet (Pre-Op)'!$3:$3,U$4)</f>
        <v>0</v>
      </c>
      <c r="V18" s="18">
        <f>SUMIFS('Calculation Sheet (Trading)'!33:33,'Calculation Sheet (Trading)'!$18:$18,$C$2,'Calculation Sheet (Trading)'!$3:$3,V$4)+SUMIFS('Calculation Sheet (Pre-Op)'!9:9,'Calculation Sheet (Pre-Op)'!$5:$5,$C$2,'Calculation Sheet (Pre-Op)'!$3:$3,V$4)</f>
        <v>0</v>
      </c>
      <c r="W18" s="18">
        <f>SUMIFS('Calculation Sheet (Trading)'!33:33,'Calculation Sheet (Trading)'!$18:$18,$C$2,'Calculation Sheet (Trading)'!$3:$3,W$4)+SUMIFS('Calculation Sheet (Pre-Op)'!9:9,'Calculation Sheet (Pre-Op)'!$5:$5,$C$2,'Calculation Sheet (Pre-Op)'!$3:$3,W$4)</f>
        <v>0</v>
      </c>
      <c r="X18" s="18">
        <f>SUMIFS('Calculation Sheet (Trading)'!33:33,'Calculation Sheet (Trading)'!$18:$18,$C$2,'Calculation Sheet (Trading)'!$3:$3,X$4)+SUMIFS('Calculation Sheet (Pre-Op)'!9:9,'Calculation Sheet (Pre-Op)'!$5:$5,$C$2,'Calculation Sheet (Pre-Op)'!$3:$3,X$4)</f>
        <v>0</v>
      </c>
      <c r="Y18" s="18">
        <f>SUMIFS('Calculation Sheet (Trading)'!33:33,'Calculation Sheet (Trading)'!$18:$18,$C$2,'Calculation Sheet (Trading)'!$3:$3,Y$4)+SUMIFS('Calculation Sheet (Pre-Op)'!9:9,'Calculation Sheet (Pre-Op)'!$5:$5,$C$2,'Calculation Sheet (Pre-Op)'!$3:$3,Y$4)</f>
        <v>0</v>
      </c>
      <c r="Z18" s="18">
        <f>SUMIFS('Calculation Sheet (Trading)'!33:33,'Calculation Sheet (Trading)'!$18:$18,$C$2,'Calculation Sheet (Trading)'!$3:$3,Z$4)+SUMIFS('Calculation Sheet (Pre-Op)'!9:9,'Calculation Sheet (Pre-Op)'!$5:$5,$C$2,'Calculation Sheet (Pre-Op)'!$3:$3,Z$4)</f>
        <v>0</v>
      </c>
      <c r="AA18" s="18">
        <f>SUMIFS('Calculation Sheet (Trading)'!33:33,'Calculation Sheet (Trading)'!$18:$18,$C$2,'Calculation Sheet (Trading)'!$3:$3,AA$4)+SUMIFS('Calculation Sheet (Pre-Op)'!9:9,'Calculation Sheet (Pre-Op)'!$5:$5,$C$2,'Calculation Sheet (Pre-Op)'!$3:$3,AA$4)</f>
        <v>0</v>
      </c>
      <c r="AB18" s="29">
        <f>SUMIFS('Calculation Sheet (Trading)'!33:33,'Calculation Sheet (Trading)'!$18:$18,$C$2,'Calculation Sheet (Trading)'!$3:$3,AB$4)+SUMIFS('Calculation Sheet (Pre-Op)'!9:9,'Calculation Sheet (Pre-Op)'!$5:$5,$C$2,'Calculation Sheet (Pre-Op)'!$3:$3,AB$4)</f>
        <v>0</v>
      </c>
      <c r="AD18" s="28">
        <f t="shared" si="5"/>
        <v>0</v>
      </c>
      <c r="AE18" s="18">
        <f>IF($C$2="Adjusted",'Calculation Sheet (Pre-Op)'!AF9,0)</f>
        <v>0</v>
      </c>
      <c r="AF18" s="29">
        <f t="shared" si="6"/>
        <v>0</v>
      </c>
    </row>
    <row r="19" spans="1:35" x14ac:dyDescent="0.25">
      <c r="A19" s="356" t="s">
        <v>68</v>
      </c>
      <c r="B19" t="s">
        <v>68</v>
      </c>
      <c r="C19" s="64" t="s">
        <v>243</v>
      </c>
      <c r="D19" s="18" t="e">
        <f>SUMIFS('Calculation Sheet (Trading)'!34:34,'Calculation Sheet (Trading)'!$18:$18,$C$2,'Calculation Sheet (Trading)'!$3:$3,D$4)+SUMIFS('Calculation Sheet (Pre-Op)'!10:10,'Calculation Sheet (Pre-Op)'!$5:$5,$C$2,'Calculation Sheet (Pre-Op)'!$3:$3,D$4)</f>
        <v>#DIV/0!</v>
      </c>
      <c r="E19" s="18" t="e">
        <f>SUMIFS('Calculation Sheet (Trading)'!34:34,'Calculation Sheet (Trading)'!$18:$18,$C$2,'Calculation Sheet (Trading)'!$3:$3,E$4)+SUMIFS('Calculation Sheet (Pre-Op)'!10:10,'Calculation Sheet (Pre-Op)'!$5:$5,$C$2,'Calculation Sheet (Pre-Op)'!$3:$3,E$4)</f>
        <v>#DIV/0!</v>
      </c>
      <c r="F19" s="18" t="e">
        <f>SUMIFS('Calculation Sheet (Trading)'!34:34,'Calculation Sheet (Trading)'!$18:$18,$C$2,'Calculation Sheet (Trading)'!$3:$3,F$4)+SUMIFS('Calculation Sheet (Pre-Op)'!10:10,'Calculation Sheet (Pre-Op)'!$5:$5,$C$2,'Calculation Sheet (Pre-Op)'!$3:$3,F$4)</f>
        <v>#DIV/0!</v>
      </c>
      <c r="G19" s="18" t="e">
        <f>SUMIFS('Calculation Sheet (Trading)'!34:34,'Calculation Sheet (Trading)'!$18:$18,$C$2,'Calculation Sheet (Trading)'!$3:$3,G$4)+SUMIFS('Calculation Sheet (Pre-Op)'!10:10,'Calculation Sheet (Pre-Op)'!$5:$5,$C$2,'Calculation Sheet (Pre-Op)'!$3:$3,G$4)</f>
        <v>#DIV/0!</v>
      </c>
      <c r="H19" s="18" t="e">
        <f>SUMIFS('Calculation Sheet (Trading)'!34:34,'Calculation Sheet (Trading)'!$18:$18,$C$2,'Calculation Sheet (Trading)'!$3:$3,H$4)+SUMIFS('Calculation Sheet (Pre-Op)'!10:10,'Calculation Sheet (Pre-Op)'!$5:$5,$C$2,'Calculation Sheet (Pre-Op)'!$3:$3,H$4)</f>
        <v>#DIV/0!</v>
      </c>
      <c r="I19" s="18" t="e">
        <f>SUMIFS('Calculation Sheet (Trading)'!34:34,'Calculation Sheet (Trading)'!$18:$18,$C$2,'Calculation Sheet (Trading)'!$3:$3,I$4)+SUMIFS('Calculation Sheet (Pre-Op)'!10:10,'Calculation Sheet (Pre-Op)'!$5:$5,$C$2,'Calculation Sheet (Pre-Op)'!$3:$3,I$4)</f>
        <v>#DIV/0!</v>
      </c>
      <c r="J19" s="18" t="e">
        <f>SUMIFS('Calculation Sheet (Trading)'!34:34,'Calculation Sheet (Trading)'!$18:$18,$C$2,'Calculation Sheet (Trading)'!$3:$3,J$4)+SUMIFS('Calculation Sheet (Pre-Op)'!10:10,'Calculation Sheet (Pre-Op)'!$5:$5,$C$2,'Calculation Sheet (Pre-Op)'!$3:$3,J$4)</f>
        <v>#DIV/0!</v>
      </c>
      <c r="K19" s="18" t="e">
        <f>SUMIFS('Calculation Sheet (Trading)'!34:34,'Calculation Sheet (Trading)'!$18:$18,$C$2,'Calculation Sheet (Trading)'!$3:$3,K$4)+SUMIFS('Calculation Sheet (Pre-Op)'!10:10,'Calculation Sheet (Pre-Op)'!$5:$5,$C$2,'Calculation Sheet (Pre-Op)'!$3:$3,K$4)</f>
        <v>#DIV/0!</v>
      </c>
      <c r="L19" s="18" t="e">
        <f>SUMIFS('Calculation Sheet (Trading)'!34:34,'Calculation Sheet (Trading)'!$18:$18,$C$2,'Calculation Sheet (Trading)'!$3:$3,L$4)+SUMIFS('Calculation Sheet (Pre-Op)'!10:10,'Calculation Sheet (Pre-Op)'!$5:$5,$C$2,'Calculation Sheet (Pre-Op)'!$3:$3,L$4)</f>
        <v>#DIV/0!</v>
      </c>
      <c r="M19" s="18" t="e">
        <f>SUMIFS('Calculation Sheet (Trading)'!34:34,'Calculation Sheet (Trading)'!$18:$18,$C$2,'Calculation Sheet (Trading)'!$3:$3,M$4)+SUMIFS('Calculation Sheet (Pre-Op)'!10:10,'Calculation Sheet (Pre-Op)'!$5:$5,$C$2,'Calculation Sheet (Pre-Op)'!$3:$3,M$4)</f>
        <v>#DIV/0!</v>
      </c>
      <c r="N19" s="18" t="e">
        <f>SUMIFS('Calculation Sheet (Trading)'!34:34,'Calculation Sheet (Trading)'!$18:$18,$C$2,'Calculation Sheet (Trading)'!$3:$3,N$4)+SUMIFS('Calculation Sheet (Pre-Op)'!10:10,'Calculation Sheet (Pre-Op)'!$5:$5,$C$2,'Calculation Sheet (Pre-Op)'!$3:$3,N$4)</f>
        <v>#DIV/0!</v>
      </c>
      <c r="O19" s="18" t="e">
        <f>SUMIFS('Calculation Sheet (Trading)'!34:34,'Calculation Sheet (Trading)'!$18:$18,$C$2,'Calculation Sheet (Trading)'!$3:$3,O$4)+SUMIFS('Calculation Sheet (Pre-Op)'!10:10,'Calculation Sheet (Pre-Op)'!$5:$5,$C$2,'Calculation Sheet (Pre-Op)'!$3:$3,O$4)</f>
        <v>#DIV/0!</v>
      </c>
      <c r="P19" s="18" t="e">
        <f>SUMIFS('Calculation Sheet (Trading)'!34:34,'Calculation Sheet (Trading)'!$18:$18,$C$2,'Calculation Sheet (Trading)'!$3:$3,P$4)+SUMIFS('Calculation Sheet (Pre-Op)'!10:10,'Calculation Sheet (Pre-Op)'!$5:$5,$C$2,'Calculation Sheet (Pre-Op)'!$3:$3,P$4)</f>
        <v>#DIV/0!</v>
      </c>
      <c r="Q19" s="18" t="e">
        <f>SUMIFS('Calculation Sheet (Trading)'!34:34,'Calculation Sheet (Trading)'!$18:$18,$C$2,'Calculation Sheet (Trading)'!$3:$3,Q$4)+SUMIFS('Calculation Sheet (Pre-Op)'!10:10,'Calculation Sheet (Pre-Op)'!$5:$5,$C$2,'Calculation Sheet (Pre-Op)'!$3:$3,Q$4)</f>
        <v>#DIV/0!</v>
      </c>
      <c r="R19" s="18" t="e">
        <f>SUMIFS('Calculation Sheet (Trading)'!34:34,'Calculation Sheet (Trading)'!$18:$18,$C$2,'Calculation Sheet (Trading)'!$3:$3,R$4)+SUMIFS('Calculation Sheet (Pre-Op)'!10:10,'Calculation Sheet (Pre-Op)'!$5:$5,$C$2,'Calculation Sheet (Pre-Op)'!$3:$3,R$4)</f>
        <v>#DIV/0!</v>
      </c>
      <c r="S19" s="18" t="e">
        <f>SUMIFS('Calculation Sheet (Trading)'!34:34,'Calculation Sheet (Trading)'!$18:$18,$C$2,'Calculation Sheet (Trading)'!$3:$3,S$4)+SUMIFS('Calculation Sheet (Pre-Op)'!10:10,'Calculation Sheet (Pre-Op)'!$5:$5,$C$2,'Calculation Sheet (Pre-Op)'!$3:$3,S$4)</f>
        <v>#DIV/0!</v>
      </c>
      <c r="T19" s="18" t="e">
        <f>SUMIFS('Calculation Sheet (Trading)'!34:34,'Calculation Sheet (Trading)'!$18:$18,$C$2,'Calculation Sheet (Trading)'!$3:$3,T$4)+SUMIFS('Calculation Sheet (Pre-Op)'!10:10,'Calculation Sheet (Pre-Op)'!$5:$5,$C$2,'Calculation Sheet (Pre-Op)'!$3:$3,T$4)</f>
        <v>#DIV/0!</v>
      </c>
      <c r="U19" s="18" t="e">
        <f>SUMIFS('Calculation Sheet (Trading)'!34:34,'Calculation Sheet (Trading)'!$18:$18,$C$2,'Calculation Sheet (Trading)'!$3:$3,U$4)+SUMIFS('Calculation Sheet (Pre-Op)'!10:10,'Calculation Sheet (Pre-Op)'!$5:$5,$C$2,'Calculation Sheet (Pre-Op)'!$3:$3,U$4)</f>
        <v>#DIV/0!</v>
      </c>
      <c r="V19" s="18" t="e">
        <f>SUMIFS('Calculation Sheet (Trading)'!34:34,'Calculation Sheet (Trading)'!$18:$18,$C$2,'Calculation Sheet (Trading)'!$3:$3,V$4)+SUMIFS('Calculation Sheet (Pre-Op)'!10:10,'Calculation Sheet (Pre-Op)'!$5:$5,$C$2,'Calculation Sheet (Pre-Op)'!$3:$3,V$4)</f>
        <v>#DIV/0!</v>
      </c>
      <c r="W19" s="18" t="e">
        <f>SUMIFS('Calculation Sheet (Trading)'!34:34,'Calculation Sheet (Trading)'!$18:$18,$C$2,'Calculation Sheet (Trading)'!$3:$3,W$4)+SUMIFS('Calculation Sheet (Pre-Op)'!10:10,'Calculation Sheet (Pre-Op)'!$5:$5,$C$2,'Calculation Sheet (Pre-Op)'!$3:$3,W$4)</f>
        <v>#DIV/0!</v>
      </c>
      <c r="X19" s="18" t="e">
        <f>SUMIFS('Calculation Sheet (Trading)'!34:34,'Calculation Sheet (Trading)'!$18:$18,$C$2,'Calculation Sheet (Trading)'!$3:$3,X$4)+SUMIFS('Calculation Sheet (Pre-Op)'!10:10,'Calculation Sheet (Pre-Op)'!$5:$5,$C$2,'Calculation Sheet (Pre-Op)'!$3:$3,X$4)</f>
        <v>#DIV/0!</v>
      </c>
      <c r="Y19" s="18" t="e">
        <f>SUMIFS('Calculation Sheet (Trading)'!34:34,'Calculation Sheet (Trading)'!$18:$18,$C$2,'Calculation Sheet (Trading)'!$3:$3,Y$4)+SUMIFS('Calculation Sheet (Pre-Op)'!10:10,'Calculation Sheet (Pre-Op)'!$5:$5,$C$2,'Calculation Sheet (Pre-Op)'!$3:$3,Y$4)</f>
        <v>#DIV/0!</v>
      </c>
      <c r="Z19" s="18" t="e">
        <f>SUMIFS('Calculation Sheet (Trading)'!34:34,'Calculation Sheet (Trading)'!$18:$18,$C$2,'Calculation Sheet (Trading)'!$3:$3,Z$4)+SUMIFS('Calculation Sheet (Pre-Op)'!10:10,'Calculation Sheet (Pre-Op)'!$5:$5,$C$2,'Calculation Sheet (Pre-Op)'!$3:$3,Z$4)</f>
        <v>#DIV/0!</v>
      </c>
      <c r="AA19" s="18" t="e">
        <f>SUMIFS('Calculation Sheet (Trading)'!34:34,'Calculation Sheet (Trading)'!$18:$18,$C$2,'Calculation Sheet (Trading)'!$3:$3,AA$4)+SUMIFS('Calculation Sheet (Pre-Op)'!10:10,'Calculation Sheet (Pre-Op)'!$5:$5,$C$2,'Calculation Sheet (Pre-Op)'!$3:$3,AA$4)</f>
        <v>#DIV/0!</v>
      </c>
      <c r="AB19" s="29" t="e">
        <f>SUMIFS('Calculation Sheet (Trading)'!34:34,'Calculation Sheet (Trading)'!$18:$18,$C$2,'Calculation Sheet (Trading)'!$3:$3,AB$4)+SUMIFS('Calculation Sheet (Pre-Op)'!10:10,'Calculation Sheet (Pre-Op)'!$5:$5,$C$2,'Calculation Sheet (Pre-Op)'!$3:$3,AB$4)</f>
        <v>#DIV/0!</v>
      </c>
      <c r="AD19" s="28" t="e">
        <f t="shared" si="5"/>
        <v>#DIV/0!</v>
      </c>
      <c r="AE19" s="362">
        <f>IF($C$2="Adjusted",'Calculation Sheet (Pre-Op)'!AF10,0)</f>
        <v>0</v>
      </c>
      <c r="AF19" s="29" t="e">
        <f t="shared" si="6"/>
        <v>#DIV/0!</v>
      </c>
      <c r="AI19" s="363"/>
    </row>
    <row r="20" spans="1:35" x14ac:dyDescent="0.25">
      <c r="A20" s="356" t="s">
        <v>69</v>
      </c>
      <c r="B20" t="s">
        <v>69</v>
      </c>
      <c r="C20" s="64" t="s">
        <v>244</v>
      </c>
      <c r="D20" s="18">
        <f>SUMIFS('Calculation Sheet (Trading)'!35:35,'Calculation Sheet (Trading)'!$18:$18,$C$2,'Calculation Sheet (Trading)'!$3:$3,D$4)+SUMIFS('Calculation Sheet (Pre-Op)'!11:11,'Calculation Sheet (Pre-Op)'!$5:$5,$C$2,'Calculation Sheet (Pre-Op)'!$3:$3,D$4)</f>
        <v>0</v>
      </c>
      <c r="E20" s="18">
        <f>SUMIFS('Calculation Sheet (Trading)'!35:35,'Calculation Sheet (Trading)'!$18:$18,$C$2,'Calculation Sheet (Trading)'!$3:$3,E$4)+SUMIFS('Calculation Sheet (Pre-Op)'!11:11,'Calculation Sheet (Pre-Op)'!$5:$5,$C$2,'Calculation Sheet (Pre-Op)'!$3:$3,E$4)</f>
        <v>0</v>
      </c>
      <c r="F20" s="18">
        <f>SUMIFS('Calculation Sheet (Trading)'!35:35,'Calculation Sheet (Trading)'!$18:$18,$C$2,'Calculation Sheet (Trading)'!$3:$3,F$4)+SUMIFS('Calculation Sheet (Pre-Op)'!11:11,'Calculation Sheet (Pre-Op)'!$5:$5,$C$2,'Calculation Sheet (Pre-Op)'!$3:$3,F$4)</f>
        <v>0</v>
      </c>
      <c r="G20" s="18">
        <f>SUMIFS('Calculation Sheet (Trading)'!35:35,'Calculation Sheet (Trading)'!$18:$18,$C$2,'Calculation Sheet (Trading)'!$3:$3,G$4)+SUMIFS('Calculation Sheet (Pre-Op)'!11:11,'Calculation Sheet (Pre-Op)'!$5:$5,$C$2,'Calculation Sheet (Pre-Op)'!$3:$3,G$4)</f>
        <v>0</v>
      </c>
      <c r="H20" s="18">
        <f>SUMIFS('Calculation Sheet (Trading)'!35:35,'Calculation Sheet (Trading)'!$18:$18,$C$2,'Calculation Sheet (Trading)'!$3:$3,H$4)+SUMIFS('Calculation Sheet (Pre-Op)'!11:11,'Calculation Sheet (Pre-Op)'!$5:$5,$C$2,'Calculation Sheet (Pre-Op)'!$3:$3,H$4)</f>
        <v>0</v>
      </c>
      <c r="I20" s="18">
        <f>SUMIFS('Calculation Sheet (Trading)'!35:35,'Calculation Sheet (Trading)'!$18:$18,$C$2,'Calculation Sheet (Trading)'!$3:$3,I$4)+SUMIFS('Calculation Sheet (Pre-Op)'!11:11,'Calculation Sheet (Pre-Op)'!$5:$5,$C$2,'Calculation Sheet (Pre-Op)'!$3:$3,I$4)</f>
        <v>0</v>
      </c>
      <c r="J20" s="18">
        <f>SUMIFS('Calculation Sheet (Trading)'!35:35,'Calculation Sheet (Trading)'!$18:$18,$C$2,'Calculation Sheet (Trading)'!$3:$3,J$4)+SUMIFS('Calculation Sheet (Pre-Op)'!11:11,'Calculation Sheet (Pre-Op)'!$5:$5,$C$2,'Calculation Sheet (Pre-Op)'!$3:$3,J$4)</f>
        <v>0</v>
      </c>
      <c r="K20" s="18">
        <f>SUMIFS('Calculation Sheet (Trading)'!35:35,'Calculation Sheet (Trading)'!$18:$18,$C$2,'Calculation Sheet (Trading)'!$3:$3,K$4)+SUMIFS('Calculation Sheet (Pre-Op)'!11:11,'Calculation Sheet (Pre-Op)'!$5:$5,$C$2,'Calculation Sheet (Pre-Op)'!$3:$3,K$4)</f>
        <v>0</v>
      </c>
      <c r="L20" s="18">
        <f>SUMIFS('Calculation Sheet (Trading)'!35:35,'Calculation Sheet (Trading)'!$18:$18,$C$2,'Calculation Sheet (Trading)'!$3:$3,L$4)+SUMIFS('Calculation Sheet (Pre-Op)'!11:11,'Calculation Sheet (Pre-Op)'!$5:$5,$C$2,'Calculation Sheet (Pre-Op)'!$3:$3,L$4)</f>
        <v>0</v>
      </c>
      <c r="M20" s="18">
        <f>SUMIFS('Calculation Sheet (Trading)'!35:35,'Calculation Sheet (Trading)'!$18:$18,$C$2,'Calculation Sheet (Trading)'!$3:$3,M$4)+SUMIFS('Calculation Sheet (Pre-Op)'!11:11,'Calculation Sheet (Pre-Op)'!$5:$5,$C$2,'Calculation Sheet (Pre-Op)'!$3:$3,M$4)</f>
        <v>0</v>
      </c>
      <c r="N20" s="18">
        <f>SUMIFS('Calculation Sheet (Trading)'!35:35,'Calculation Sheet (Trading)'!$18:$18,$C$2,'Calculation Sheet (Trading)'!$3:$3,N$4)+SUMIFS('Calculation Sheet (Pre-Op)'!11:11,'Calculation Sheet (Pre-Op)'!$5:$5,$C$2,'Calculation Sheet (Pre-Op)'!$3:$3,N$4)</f>
        <v>0</v>
      </c>
      <c r="O20" s="18">
        <f>SUMIFS('Calculation Sheet (Trading)'!35:35,'Calculation Sheet (Trading)'!$18:$18,$C$2,'Calculation Sheet (Trading)'!$3:$3,O$4)+SUMIFS('Calculation Sheet (Pre-Op)'!11:11,'Calculation Sheet (Pre-Op)'!$5:$5,$C$2,'Calculation Sheet (Pre-Op)'!$3:$3,O$4)</f>
        <v>0</v>
      </c>
      <c r="P20" s="18">
        <f>SUMIFS('Calculation Sheet (Trading)'!35:35,'Calculation Sheet (Trading)'!$18:$18,$C$2,'Calculation Sheet (Trading)'!$3:$3,P$4)+SUMIFS('Calculation Sheet (Pre-Op)'!11:11,'Calculation Sheet (Pre-Op)'!$5:$5,$C$2,'Calculation Sheet (Pre-Op)'!$3:$3,P$4)</f>
        <v>0</v>
      </c>
      <c r="Q20" s="18">
        <f>SUMIFS('Calculation Sheet (Trading)'!35:35,'Calculation Sheet (Trading)'!$18:$18,$C$2,'Calculation Sheet (Trading)'!$3:$3,Q$4)+SUMIFS('Calculation Sheet (Pre-Op)'!11:11,'Calculation Sheet (Pre-Op)'!$5:$5,$C$2,'Calculation Sheet (Pre-Op)'!$3:$3,Q$4)</f>
        <v>0</v>
      </c>
      <c r="R20" s="18">
        <f>SUMIFS('Calculation Sheet (Trading)'!35:35,'Calculation Sheet (Trading)'!$18:$18,$C$2,'Calculation Sheet (Trading)'!$3:$3,R$4)+SUMIFS('Calculation Sheet (Pre-Op)'!11:11,'Calculation Sheet (Pre-Op)'!$5:$5,$C$2,'Calculation Sheet (Pre-Op)'!$3:$3,R$4)</f>
        <v>0</v>
      </c>
      <c r="S20" s="18">
        <f>SUMIFS('Calculation Sheet (Trading)'!35:35,'Calculation Sheet (Trading)'!$18:$18,$C$2,'Calculation Sheet (Trading)'!$3:$3,S$4)+SUMIFS('Calculation Sheet (Pre-Op)'!11:11,'Calculation Sheet (Pre-Op)'!$5:$5,$C$2,'Calculation Sheet (Pre-Op)'!$3:$3,S$4)</f>
        <v>0</v>
      </c>
      <c r="T20" s="18">
        <f>SUMIFS('Calculation Sheet (Trading)'!35:35,'Calculation Sheet (Trading)'!$18:$18,$C$2,'Calculation Sheet (Trading)'!$3:$3,T$4)+SUMIFS('Calculation Sheet (Pre-Op)'!11:11,'Calculation Sheet (Pre-Op)'!$5:$5,$C$2,'Calculation Sheet (Pre-Op)'!$3:$3,T$4)</f>
        <v>0</v>
      </c>
      <c r="U20" s="18">
        <f>SUMIFS('Calculation Sheet (Trading)'!35:35,'Calculation Sheet (Trading)'!$18:$18,$C$2,'Calculation Sheet (Trading)'!$3:$3,U$4)+SUMIFS('Calculation Sheet (Pre-Op)'!11:11,'Calculation Sheet (Pre-Op)'!$5:$5,$C$2,'Calculation Sheet (Pre-Op)'!$3:$3,U$4)</f>
        <v>0</v>
      </c>
      <c r="V20" s="18">
        <f>SUMIFS('Calculation Sheet (Trading)'!35:35,'Calculation Sheet (Trading)'!$18:$18,$C$2,'Calculation Sheet (Trading)'!$3:$3,V$4)+SUMIFS('Calculation Sheet (Pre-Op)'!11:11,'Calculation Sheet (Pre-Op)'!$5:$5,$C$2,'Calculation Sheet (Pre-Op)'!$3:$3,V$4)</f>
        <v>0</v>
      </c>
      <c r="W20" s="18">
        <f>SUMIFS('Calculation Sheet (Trading)'!35:35,'Calculation Sheet (Trading)'!$18:$18,$C$2,'Calculation Sheet (Trading)'!$3:$3,W$4)+SUMIFS('Calculation Sheet (Pre-Op)'!11:11,'Calculation Sheet (Pre-Op)'!$5:$5,$C$2,'Calculation Sheet (Pre-Op)'!$3:$3,W$4)</f>
        <v>0</v>
      </c>
      <c r="X20" s="18">
        <f>SUMIFS('Calculation Sheet (Trading)'!35:35,'Calculation Sheet (Trading)'!$18:$18,$C$2,'Calculation Sheet (Trading)'!$3:$3,X$4)+SUMIFS('Calculation Sheet (Pre-Op)'!11:11,'Calculation Sheet (Pre-Op)'!$5:$5,$C$2,'Calculation Sheet (Pre-Op)'!$3:$3,X$4)</f>
        <v>0</v>
      </c>
      <c r="Y20" s="18">
        <f>SUMIFS('Calculation Sheet (Trading)'!35:35,'Calculation Sheet (Trading)'!$18:$18,$C$2,'Calculation Sheet (Trading)'!$3:$3,Y$4)+SUMIFS('Calculation Sheet (Pre-Op)'!11:11,'Calculation Sheet (Pre-Op)'!$5:$5,$C$2,'Calculation Sheet (Pre-Op)'!$3:$3,Y$4)</f>
        <v>0</v>
      </c>
      <c r="Z20" s="18">
        <f>SUMIFS('Calculation Sheet (Trading)'!35:35,'Calculation Sheet (Trading)'!$18:$18,$C$2,'Calculation Sheet (Trading)'!$3:$3,Z$4)+SUMIFS('Calculation Sheet (Pre-Op)'!11:11,'Calculation Sheet (Pre-Op)'!$5:$5,$C$2,'Calculation Sheet (Pre-Op)'!$3:$3,Z$4)</f>
        <v>0</v>
      </c>
      <c r="AA20" s="18">
        <f>SUMIFS('Calculation Sheet (Trading)'!35:35,'Calculation Sheet (Trading)'!$18:$18,$C$2,'Calculation Sheet (Trading)'!$3:$3,AA$4)+SUMIFS('Calculation Sheet (Pre-Op)'!11:11,'Calculation Sheet (Pre-Op)'!$5:$5,$C$2,'Calculation Sheet (Pre-Op)'!$3:$3,AA$4)</f>
        <v>0</v>
      </c>
      <c r="AB20" s="29">
        <f>SUMIFS('Calculation Sheet (Trading)'!35:35,'Calculation Sheet (Trading)'!$18:$18,$C$2,'Calculation Sheet (Trading)'!$3:$3,AB$4)+SUMIFS('Calculation Sheet (Pre-Op)'!11:11,'Calculation Sheet (Pre-Op)'!$5:$5,$C$2,'Calculation Sheet (Pre-Op)'!$3:$3,AB$4)</f>
        <v>0</v>
      </c>
      <c r="AD20" s="28">
        <f t="shared" si="5"/>
        <v>0</v>
      </c>
      <c r="AE20" s="362">
        <f>IF($C$2="Adjusted",'Calculation Sheet (Pre-Op)'!AF11,0)</f>
        <v>0</v>
      </c>
      <c r="AF20" s="29">
        <f t="shared" si="6"/>
        <v>0</v>
      </c>
      <c r="AI20" s="363"/>
    </row>
    <row r="21" spans="1:35" x14ac:dyDescent="0.25">
      <c r="A21" s="356" t="s">
        <v>68</v>
      </c>
      <c r="C21" s="64" t="s">
        <v>245</v>
      </c>
      <c r="D21" s="18">
        <f>SUMIFS('Calculation Sheet (Trading)'!36:36,'Calculation Sheet (Trading)'!$18:$18,$C$2,'Calculation Sheet (Trading)'!$3:$3,D$4)+SUMIFS('Calculation Sheet (Pre-Op)'!12:12,'Calculation Sheet (Pre-Op)'!$5:$5,$C$2,'Calculation Sheet (Pre-Op)'!$3:$3,D$4)</f>
        <v>0</v>
      </c>
      <c r="E21" s="18">
        <f>SUMIFS('Calculation Sheet (Trading)'!36:36,'Calculation Sheet (Trading)'!$18:$18,$C$2,'Calculation Sheet (Trading)'!$3:$3,E$4)+SUMIFS('Calculation Sheet (Pre-Op)'!12:12,'Calculation Sheet (Pre-Op)'!$5:$5,$C$2,'Calculation Sheet (Pre-Op)'!$3:$3,E$4)</f>
        <v>0</v>
      </c>
      <c r="F21" s="18">
        <f>SUMIFS('Calculation Sheet (Trading)'!36:36,'Calculation Sheet (Trading)'!$18:$18,$C$2,'Calculation Sheet (Trading)'!$3:$3,F$4)+SUMIFS('Calculation Sheet (Pre-Op)'!12:12,'Calculation Sheet (Pre-Op)'!$5:$5,$C$2,'Calculation Sheet (Pre-Op)'!$3:$3,F$4)</f>
        <v>0</v>
      </c>
      <c r="G21" s="18">
        <f>SUMIFS('Calculation Sheet (Trading)'!36:36,'Calculation Sheet (Trading)'!$18:$18,$C$2,'Calculation Sheet (Trading)'!$3:$3,G$4)+SUMIFS('Calculation Sheet (Pre-Op)'!12:12,'Calculation Sheet (Pre-Op)'!$5:$5,$C$2,'Calculation Sheet (Pre-Op)'!$3:$3,G$4)</f>
        <v>0</v>
      </c>
      <c r="H21" s="18">
        <f>SUMIFS('Calculation Sheet (Trading)'!36:36,'Calculation Sheet (Trading)'!$18:$18,$C$2,'Calculation Sheet (Trading)'!$3:$3,H$4)+SUMIFS('Calculation Sheet (Pre-Op)'!12:12,'Calculation Sheet (Pre-Op)'!$5:$5,$C$2,'Calculation Sheet (Pre-Op)'!$3:$3,H$4)</f>
        <v>0</v>
      </c>
      <c r="I21" s="18">
        <f>SUMIFS('Calculation Sheet (Trading)'!36:36,'Calculation Sheet (Trading)'!$18:$18,$C$2,'Calculation Sheet (Trading)'!$3:$3,I$4)+SUMIFS('Calculation Sheet (Pre-Op)'!12:12,'Calculation Sheet (Pre-Op)'!$5:$5,$C$2,'Calculation Sheet (Pre-Op)'!$3:$3,I$4)</f>
        <v>0</v>
      </c>
      <c r="J21" s="18">
        <f>SUMIFS('Calculation Sheet (Trading)'!36:36,'Calculation Sheet (Trading)'!$18:$18,$C$2,'Calculation Sheet (Trading)'!$3:$3,J$4)+SUMIFS('Calculation Sheet (Pre-Op)'!12:12,'Calculation Sheet (Pre-Op)'!$5:$5,$C$2,'Calculation Sheet (Pre-Op)'!$3:$3,J$4)</f>
        <v>0</v>
      </c>
      <c r="K21" s="18">
        <f>SUMIFS('Calculation Sheet (Trading)'!36:36,'Calculation Sheet (Trading)'!$18:$18,$C$2,'Calculation Sheet (Trading)'!$3:$3,K$4)+SUMIFS('Calculation Sheet (Pre-Op)'!12:12,'Calculation Sheet (Pre-Op)'!$5:$5,$C$2,'Calculation Sheet (Pre-Op)'!$3:$3,K$4)</f>
        <v>0</v>
      </c>
      <c r="L21" s="18">
        <f>SUMIFS('Calculation Sheet (Trading)'!36:36,'Calculation Sheet (Trading)'!$18:$18,$C$2,'Calculation Sheet (Trading)'!$3:$3,L$4)+SUMIFS('Calculation Sheet (Pre-Op)'!12:12,'Calculation Sheet (Pre-Op)'!$5:$5,$C$2,'Calculation Sheet (Pre-Op)'!$3:$3,L$4)</f>
        <v>0</v>
      </c>
      <c r="M21" s="18">
        <f>SUMIFS('Calculation Sheet (Trading)'!36:36,'Calculation Sheet (Trading)'!$18:$18,$C$2,'Calculation Sheet (Trading)'!$3:$3,M$4)+SUMIFS('Calculation Sheet (Pre-Op)'!12:12,'Calculation Sheet (Pre-Op)'!$5:$5,$C$2,'Calculation Sheet (Pre-Op)'!$3:$3,M$4)</f>
        <v>0</v>
      </c>
      <c r="N21" s="18">
        <f>SUMIFS('Calculation Sheet (Trading)'!36:36,'Calculation Sheet (Trading)'!$18:$18,$C$2,'Calculation Sheet (Trading)'!$3:$3,N$4)+SUMIFS('Calculation Sheet (Pre-Op)'!12:12,'Calculation Sheet (Pre-Op)'!$5:$5,$C$2,'Calculation Sheet (Pre-Op)'!$3:$3,N$4)</f>
        <v>0</v>
      </c>
      <c r="O21" s="18">
        <f>SUMIFS('Calculation Sheet (Trading)'!36:36,'Calculation Sheet (Trading)'!$18:$18,$C$2,'Calculation Sheet (Trading)'!$3:$3,O$4)+SUMIFS('Calculation Sheet (Pre-Op)'!12:12,'Calculation Sheet (Pre-Op)'!$5:$5,$C$2,'Calculation Sheet (Pre-Op)'!$3:$3,O$4)</f>
        <v>0</v>
      </c>
      <c r="P21" s="18">
        <f>SUMIFS('Calculation Sheet (Trading)'!36:36,'Calculation Sheet (Trading)'!$18:$18,$C$2,'Calculation Sheet (Trading)'!$3:$3,P$4)+SUMIFS('Calculation Sheet (Pre-Op)'!12:12,'Calculation Sheet (Pre-Op)'!$5:$5,$C$2,'Calculation Sheet (Pre-Op)'!$3:$3,P$4)</f>
        <v>0</v>
      </c>
      <c r="Q21" s="18">
        <f>SUMIFS('Calculation Sheet (Trading)'!36:36,'Calculation Sheet (Trading)'!$18:$18,$C$2,'Calculation Sheet (Trading)'!$3:$3,Q$4)+SUMIFS('Calculation Sheet (Pre-Op)'!12:12,'Calculation Sheet (Pre-Op)'!$5:$5,$C$2,'Calculation Sheet (Pre-Op)'!$3:$3,Q$4)</f>
        <v>0</v>
      </c>
      <c r="R21" s="18">
        <f>SUMIFS('Calculation Sheet (Trading)'!36:36,'Calculation Sheet (Trading)'!$18:$18,$C$2,'Calculation Sheet (Trading)'!$3:$3,R$4)+SUMIFS('Calculation Sheet (Pre-Op)'!12:12,'Calculation Sheet (Pre-Op)'!$5:$5,$C$2,'Calculation Sheet (Pre-Op)'!$3:$3,R$4)</f>
        <v>0</v>
      </c>
      <c r="S21" s="18">
        <f>SUMIFS('Calculation Sheet (Trading)'!36:36,'Calculation Sheet (Trading)'!$18:$18,$C$2,'Calculation Sheet (Trading)'!$3:$3,S$4)+SUMIFS('Calculation Sheet (Pre-Op)'!12:12,'Calculation Sheet (Pre-Op)'!$5:$5,$C$2,'Calculation Sheet (Pre-Op)'!$3:$3,S$4)</f>
        <v>0</v>
      </c>
      <c r="T21" s="18">
        <f>SUMIFS('Calculation Sheet (Trading)'!36:36,'Calculation Sheet (Trading)'!$18:$18,$C$2,'Calculation Sheet (Trading)'!$3:$3,T$4)+SUMIFS('Calculation Sheet (Pre-Op)'!12:12,'Calculation Sheet (Pre-Op)'!$5:$5,$C$2,'Calculation Sheet (Pre-Op)'!$3:$3,T$4)</f>
        <v>0</v>
      </c>
      <c r="U21" s="18">
        <f>SUMIFS('Calculation Sheet (Trading)'!36:36,'Calculation Sheet (Trading)'!$18:$18,$C$2,'Calculation Sheet (Trading)'!$3:$3,U$4)+SUMIFS('Calculation Sheet (Pre-Op)'!12:12,'Calculation Sheet (Pre-Op)'!$5:$5,$C$2,'Calculation Sheet (Pre-Op)'!$3:$3,U$4)</f>
        <v>0</v>
      </c>
      <c r="V21" s="18">
        <f>SUMIFS('Calculation Sheet (Trading)'!36:36,'Calculation Sheet (Trading)'!$18:$18,$C$2,'Calculation Sheet (Trading)'!$3:$3,V$4)+SUMIFS('Calculation Sheet (Pre-Op)'!12:12,'Calculation Sheet (Pre-Op)'!$5:$5,$C$2,'Calculation Sheet (Pre-Op)'!$3:$3,V$4)</f>
        <v>0</v>
      </c>
      <c r="W21" s="18">
        <f>SUMIFS('Calculation Sheet (Trading)'!36:36,'Calculation Sheet (Trading)'!$18:$18,$C$2,'Calculation Sheet (Trading)'!$3:$3,W$4)+SUMIFS('Calculation Sheet (Pre-Op)'!12:12,'Calculation Sheet (Pre-Op)'!$5:$5,$C$2,'Calculation Sheet (Pre-Op)'!$3:$3,W$4)</f>
        <v>0</v>
      </c>
      <c r="X21" s="18">
        <f>SUMIFS('Calculation Sheet (Trading)'!36:36,'Calculation Sheet (Trading)'!$18:$18,$C$2,'Calculation Sheet (Trading)'!$3:$3,X$4)+SUMIFS('Calculation Sheet (Pre-Op)'!12:12,'Calculation Sheet (Pre-Op)'!$5:$5,$C$2,'Calculation Sheet (Pre-Op)'!$3:$3,X$4)</f>
        <v>0</v>
      </c>
      <c r="Y21" s="18">
        <f>SUMIFS('Calculation Sheet (Trading)'!36:36,'Calculation Sheet (Trading)'!$18:$18,$C$2,'Calculation Sheet (Trading)'!$3:$3,Y$4)+SUMIFS('Calculation Sheet (Pre-Op)'!12:12,'Calculation Sheet (Pre-Op)'!$5:$5,$C$2,'Calculation Sheet (Pre-Op)'!$3:$3,Y$4)</f>
        <v>0</v>
      </c>
      <c r="Z21" s="18">
        <f>SUMIFS('Calculation Sheet (Trading)'!36:36,'Calculation Sheet (Trading)'!$18:$18,$C$2,'Calculation Sheet (Trading)'!$3:$3,Z$4)+SUMIFS('Calculation Sheet (Pre-Op)'!12:12,'Calculation Sheet (Pre-Op)'!$5:$5,$C$2,'Calculation Sheet (Pre-Op)'!$3:$3,Z$4)</f>
        <v>0</v>
      </c>
      <c r="AA21" s="18">
        <f>SUMIFS('Calculation Sheet (Trading)'!36:36,'Calculation Sheet (Trading)'!$18:$18,$C$2,'Calculation Sheet (Trading)'!$3:$3,AA$4)+SUMIFS('Calculation Sheet (Pre-Op)'!12:12,'Calculation Sheet (Pre-Op)'!$5:$5,$C$2,'Calculation Sheet (Pre-Op)'!$3:$3,AA$4)</f>
        <v>0</v>
      </c>
      <c r="AB21" s="29">
        <f>SUMIFS('Calculation Sheet (Trading)'!36:36,'Calculation Sheet (Trading)'!$18:$18,$C$2,'Calculation Sheet (Trading)'!$3:$3,AB$4)+SUMIFS('Calculation Sheet (Pre-Op)'!12:12,'Calculation Sheet (Pre-Op)'!$5:$5,$C$2,'Calculation Sheet (Pre-Op)'!$3:$3,AB$4)</f>
        <v>0</v>
      </c>
      <c r="AD21" s="28">
        <f t="shared" si="5"/>
        <v>0</v>
      </c>
      <c r="AE21" s="18">
        <f>IF($C$2="Adjusted",'Calculation Sheet (Pre-Op)'!AF12,0)</f>
        <v>0</v>
      </c>
      <c r="AF21" s="29">
        <f t="shared" si="6"/>
        <v>0</v>
      </c>
    </row>
    <row r="22" spans="1:35" s="15" customFormat="1" x14ac:dyDescent="0.25">
      <c r="A22" s="330"/>
      <c r="C22" s="62" t="s">
        <v>240</v>
      </c>
      <c r="D22" s="110" t="e">
        <f t="shared" ref="D22:AB22" si="7">SUM(D23:D26)</f>
        <v>#DIV/0!</v>
      </c>
      <c r="E22" s="110" t="e">
        <f t="shared" si="7"/>
        <v>#DIV/0!</v>
      </c>
      <c r="F22" s="110" t="e">
        <f t="shared" si="7"/>
        <v>#DIV/0!</v>
      </c>
      <c r="G22" s="110" t="e">
        <f t="shared" si="7"/>
        <v>#DIV/0!</v>
      </c>
      <c r="H22" s="110" t="e">
        <f t="shared" si="7"/>
        <v>#DIV/0!</v>
      </c>
      <c r="I22" s="110" t="e">
        <f t="shared" si="7"/>
        <v>#DIV/0!</v>
      </c>
      <c r="J22" s="110" t="e">
        <f t="shared" si="7"/>
        <v>#DIV/0!</v>
      </c>
      <c r="K22" s="110" t="e">
        <f t="shared" si="7"/>
        <v>#DIV/0!</v>
      </c>
      <c r="L22" s="110" t="e">
        <f t="shared" si="7"/>
        <v>#DIV/0!</v>
      </c>
      <c r="M22" s="110" t="e">
        <f t="shared" si="7"/>
        <v>#DIV/0!</v>
      </c>
      <c r="N22" s="110" t="e">
        <f t="shared" si="7"/>
        <v>#DIV/0!</v>
      </c>
      <c r="O22" s="110" t="e">
        <f t="shared" si="7"/>
        <v>#DIV/0!</v>
      </c>
      <c r="P22" s="110" t="e">
        <f t="shared" si="7"/>
        <v>#DIV/0!</v>
      </c>
      <c r="Q22" s="110" t="e">
        <f t="shared" si="7"/>
        <v>#DIV/0!</v>
      </c>
      <c r="R22" s="110" t="e">
        <f t="shared" si="7"/>
        <v>#DIV/0!</v>
      </c>
      <c r="S22" s="110" t="e">
        <f t="shared" si="7"/>
        <v>#DIV/0!</v>
      </c>
      <c r="T22" s="110" t="e">
        <f t="shared" si="7"/>
        <v>#DIV/0!</v>
      </c>
      <c r="U22" s="110" t="e">
        <f t="shared" si="7"/>
        <v>#DIV/0!</v>
      </c>
      <c r="V22" s="110" t="e">
        <f t="shared" si="7"/>
        <v>#DIV/0!</v>
      </c>
      <c r="W22" s="110" t="e">
        <f t="shared" si="7"/>
        <v>#DIV/0!</v>
      </c>
      <c r="X22" s="110" t="e">
        <f t="shared" si="7"/>
        <v>#DIV/0!</v>
      </c>
      <c r="Y22" s="110" t="e">
        <f t="shared" si="7"/>
        <v>#DIV/0!</v>
      </c>
      <c r="Z22" s="110" t="e">
        <f t="shared" si="7"/>
        <v>#DIV/0!</v>
      </c>
      <c r="AA22" s="110" t="e">
        <f t="shared" si="7"/>
        <v>#DIV/0!</v>
      </c>
      <c r="AB22" s="131" t="e">
        <f t="shared" si="7"/>
        <v>#DIV/0!</v>
      </c>
      <c r="AD22" s="162" t="e">
        <f t="shared" si="5"/>
        <v>#DIV/0!</v>
      </c>
      <c r="AE22" s="110">
        <f>IF($C$2="Adjusted",'Calculation Sheet (Pre-Op)'!AF13,0)</f>
        <v>0</v>
      </c>
      <c r="AF22" s="131" t="e">
        <f t="shared" si="6"/>
        <v>#DIV/0!</v>
      </c>
    </row>
    <row r="23" spans="1:35" x14ac:dyDescent="0.25">
      <c r="A23" s="329" t="s">
        <v>68</v>
      </c>
      <c r="C23" s="64" t="s">
        <v>259</v>
      </c>
      <c r="D23" s="18">
        <f>SUMIFS('Calculation Sheet (Trading)'!38:38,'Calculation Sheet (Trading)'!$18:$18,$C$2,'Calculation Sheet (Trading)'!$3:$3,D$4)+SUMIFS('Calculation Sheet (Pre-Op)'!14:14,'Calculation Sheet (Pre-Op)'!$5:$5,$C$2,'Calculation Sheet (Pre-Op)'!$3:$3,D$4)</f>
        <v>0</v>
      </c>
      <c r="E23" s="18">
        <f>SUMIFS('Calculation Sheet (Trading)'!38:38,'Calculation Sheet (Trading)'!$18:$18,$C$2,'Calculation Sheet (Trading)'!$3:$3,E$4)+SUMIFS('Calculation Sheet (Pre-Op)'!14:14,'Calculation Sheet (Pre-Op)'!$5:$5,$C$2,'Calculation Sheet (Pre-Op)'!$3:$3,E$4)</f>
        <v>0</v>
      </c>
      <c r="F23" s="18">
        <f>SUMIFS('Calculation Sheet (Trading)'!38:38,'Calculation Sheet (Trading)'!$18:$18,$C$2,'Calculation Sheet (Trading)'!$3:$3,F$4)+SUMIFS('Calculation Sheet (Pre-Op)'!14:14,'Calculation Sheet (Pre-Op)'!$5:$5,$C$2,'Calculation Sheet (Pre-Op)'!$3:$3,F$4)</f>
        <v>0</v>
      </c>
      <c r="G23" s="18">
        <f>SUMIFS('Calculation Sheet (Trading)'!38:38,'Calculation Sheet (Trading)'!$18:$18,$C$2,'Calculation Sheet (Trading)'!$3:$3,G$4)+SUMIFS('Calculation Sheet (Pre-Op)'!14:14,'Calculation Sheet (Pre-Op)'!$5:$5,$C$2,'Calculation Sheet (Pre-Op)'!$3:$3,G$4)</f>
        <v>0</v>
      </c>
      <c r="H23" s="18">
        <f>SUMIFS('Calculation Sheet (Trading)'!38:38,'Calculation Sheet (Trading)'!$18:$18,$C$2,'Calculation Sheet (Trading)'!$3:$3,H$4)+SUMIFS('Calculation Sheet (Pre-Op)'!14:14,'Calculation Sheet (Pre-Op)'!$5:$5,$C$2,'Calculation Sheet (Pre-Op)'!$3:$3,H$4)</f>
        <v>0</v>
      </c>
      <c r="I23" s="18">
        <f>SUMIFS('Calculation Sheet (Trading)'!38:38,'Calculation Sheet (Trading)'!$18:$18,$C$2,'Calculation Sheet (Trading)'!$3:$3,I$4)+SUMIFS('Calculation Sheet (Pre-Op)'!14:14,'Calculation Sheet (Pre-Op)'!$5:$5,$C$2,'Calculation Sheet (Pre-Op)'!$3:$3,I$4)</f>
        <v>0</v>
      </c>
      <c r="J23" s="18">
        <f>SUMIFS('Calculation Sheet (Trading)'!38:38,'Calculation Sheet (Trading)'!$18:$18,$C$2,'Calculation Sheet (Trading)'!$3:$3,J$4)+SUMIFS('Calculation Sheet (Pre-Op)'!14:14,'Calculation Sheet (Pre-Op)'!$5:$5,$C$2,'Calculation Sheet (Pre-Op)'!$3:$3,J$4)</f>
        <v>0</v>
      </c>
      <c r="K23" s="18">
        <f>SUMIFS('Calculation Sheet (Trading)'!38:38,'Calculation Sheet (Trading)'!$18:$18,$C$2,'Calculation Sheet (Trading)'!$3:$3,K$4)+SUMIFS('Calculation Sheet (Pre-Op)'!14:14,'Calculation Sheet (Pre-Op)'!$5:$5,$C$2,'Calculation Sheet (Pre-Op)'!$3:$3,K$4)</f>
        <v>0</v>
      </c>
      <c r="L23" s="18">
        <f>SUMIFS('Calculation Sheet (Trading)'!38:38,'Calculation Sheet (Trading)'!$18:$18,$C$2,'Calculation Sheet (Trading)'!$3:$3,L$4)+SUMIFS('Calculation Sheet (Pre-Op)'!14:14,'Calculation Sheet (Pre-Op)'!$5:$5,$C$2,'Calculation Sheet (Pre-Op)'!$3:$3,L$4)</f>
        <v>0</v>
      </c>
      <c r="M23" s="18">
        <f>SUMIFS('Calculation Sheet (Trading)'!38:38,'Calculation Sheet (Trading)'!$18:$18,$C$2,'Calculation Sheet (Trading)'!$3:$3,M$4)+SUMIFS('Calculation Sheet (Pre-Op)'!14:14,'Calculation Sheet (Pre-Op)'!$5:$5,$C$2,'Calculation Sheet (Pre-Op)'!$3:$3,M$4)</f>
        <v>0</v>
      </c>
      <c r="N23" s="18">
        <f>SUMIFS('Calculation Sheet (Trading)'!38:38,'Calculation Sheet (Trading)'!$18:$18,$C$2,'Calculation Sheet (Trading)'!$3:$3,N$4)+SUMIFS('Calculation Sheet (Pre-Op)'!14:14,'Calculation Sheet (Pre-Op)'!$5:$5,$C$2,'Calculation Sheet (Pre-Op)'!$3:$3,N$4)</f>
        <v>0</v>
      </c>
      <c r="O23" s="18">
        <f>SUMIFS('Calculation Sheet (Trading)'!38:38,'Calculation Sheet (Trading)'!$18:$18,$C$2,'Calculation Sheet (Trading)'!$3:$3,O$4)+SUMIFS('Calculation Sheet (Pre-Op)'!14:14,'Calculation Sheet (Pre-Op)'!$5:$5,$C$2,'Calculation Sheet (Pre-Op)'!$3:$3,O$4)</f>
        <v>0</v>
      </c>
      <c r="P23" s="18">
        <f>SUMIFS('Calculation Sheet (Trading)'!38:38,'Calculation Sheet (Trading)'!$18:$18,$C$2,'Calculation Sheet (Trading)'!$3:$3,P$4)+SUMIFS('Calculation Sheet (Pre-Op)'!14:14,'Calculation Sheet (Pre-Op)'!$5:$5,$C$2,'Calculation Sheet (Pre-Op)'!$3:$3,P$4)</f>
        <v>0</v>
      </c>
      <c r="Q23" s="18">
        <f>SUMIFS('Calculation Sheet (Trading)'!38:38,'Calculation Sheet (Trading)'!$18:$18,$C$2,'Calculation Sheet (Trading)'!$3:$3,Q$4)+SUMIFS('Calculation Sheet (Pre-Op)'!14:14,'Calculation Sheet (Pre-Op)'!$5:$5,$C$2,'Calculation Sheet (Pre-Op)'!$3:$3,Q$4)</f>
        <v>0</v>
      </c>
      <c r="R23" s="18">
        <f>SUMIFS('Calculation Sheet (Trading)'!38:38,'Calculation Sheet (Trading)'!$18:$18,$C$2,'Calculation Sheet (Trading)'!$3:$3,R$4)+SUMIFS('Calculation Sheet (Pre-Op)'!14:14,'Calculation Sheet (Pre-Op)'!$5:$5,$C$2,'Calculation Sheet (Pre-Op)'!$3:$3,R$4)</f>
        <v>0</v>
      </c>
      <c r="S23" s="18">
        <f>SUMIFS('Calculation Sheet (Trading)'!38:38,'Calculation Sheet (Trading)'!$18:$18,$C$2,'Calculation Sheet (Trading)'!$3:$3,S$4)+SUMIFS('Calculation Sheet (Pre-Op)'!14:14,'Calculation Sheet (Pre-Op)'!$5:$5,$C$2,'Calculation Sheet (Pre-Op)'!$3:$3,S$4)</f>
        <v>0</v>
      </c>
      <c r="T23" s="18">
        <f>SUMIFS('Calculation Sheet (Trading)'!38:38,'Calculation Sheet (Trading)'!$18:$18,$C$2,'Calculation Sheet (Trading)'!$3:$3,T$4)+SUMIFS('Calculation Sheet (Pre-Op)'!14:14,'Calculation Sheet (Pre-Op)'!$5:$5,$C$2,'Calculation Sheet (Pre-Op)'!$3:$3,T$4)</f>
        <v>0</v>
      </c>
      <c r="U23" s="18">
        <f>SUMIFS('Calculation Sheet (Trading)'!38:38,'Calculation Sheet (Trading)'!$18:$18,$C$2,'Calculation Sheet (Trading)'!$3:$3,U$4)+SUMIFS('Calculation Sheet (Pre-Op)'!14:14,'Calculation Sheet (Pre-Op)'!$5:$5,$C$2,'Calculation Sheet (Pre-Op)'!$3:$3,U$4)</f>
        <v>0</v>
      </c>
      <c r="V23" s="18">
        <f>SUMIFS('Calculation Sheet (Trading)'!38:38,'Calculation Sheet (Trading)'!$18:$18,$C$2,'Calculation Sheet (Trading)'!$3:$3,V$4)+SUMIFS('Calculation Sheet (Pre-Op)'!14:14,'Calculation Sheet (Pre-Op)'!$5:$5,$C$2,'Calculation Sheet (Pre-Op)'!$3:$3,V$4)</f>
        <v>0</v>
      </c>
      <c r="W23" s="18">
        <f>SUMIFS('Calculation Sheet (Trading)'!38:38,'Calculation Sheet (Trading)'!$18:$18,$C$2,'Calculation Sheet (Trading)'!$3:$3,W$4)+SUMIFS('Calculation Sheet (Pre-Op)'!14:14,'Calculation Sheet (Pre-Op)'!$5:$5,$C$2,'Calculation Sheet (Pre-Op)'!$3:$3,W$4)</f>
        <v>0</v>
      </c>
      <c r="X23" s="18">
        <f>SUMIFS('Calculation Sheet (Trading)'!38:38,'Calculation Sheet (Trading)'!$18:$18,$C$2,'Calculation Sheet (Trading)'!$3:$3,X$4)+SUMIFS('Calculation Sheet (Pre-Op)'!14:14,'Calculation Sheet (Pre-Op)'!$5:$5,$C$2,'Calculation Sheet (Pre-Op)'!$3:$3,X$4)</f>
        <v>0</v>
      </c>
      <c r="Y23" s="18">
        <f>SUMIFS('Calculation Sheet (Trading)'!38:38,'Calculation Sheet (Trading)'!$18:$18,$C$2,'Calculation Sheet (Trading)'!$3:$3,Y$4)+SUMIFS('Calculation Sheet (Pre-Op)'!14:14,'Calculation Sheet (Pre-Op)'!$5:$5,$C$2,'Calculation Sheet (Pre-Op)'!$3:$3,Y$4)</f>
        <v>0</v>
      </c>
      <c r="Z23" s="18">
        <f>SUMIFS('Calculation Sheet (Trading)'!38:38,'Calculation Sheet (Trading)'!$18:$18,$C$2,'Calculation Sheet (Trading)'!$3:$3,Z$4)+SUMIFS('Calculation Sheet (Pre-Op)'!14:14,'Calculation Sheet (Pre-Op)'!$5:$5,$C$2,'Calculation Sheet (Pre-Op)'!$3:$3,Z$4)</f>
        <v>0</v>
      </c>
      <c r="AA23" s="18">
        <f>SUMIFS('Calculation Sheet (Trading)'!38:38,'Calculation Sheet (Trading)'!$18:$18,$C$2,'Calculation Sheet (Trading)'!$3:$3,AA$4)+SUMIFS('Calculation Sheet (Pre-Op)'!14:14,'Calculation Sheet (Pre-Op)'!$5:$5,$C$2,'Calculation Sheet (Pre-Op)'!$3:$3,AA$4)</f>
        <v>0</v>
      </c>
      <c r="AB23" s="29">
        <f>SUMIFS('Calculation Sheet (Trading)'!38:38,'Calculation Sheet (Trading)'!$18:$18,$C$2,'Calculation Sheet (Trading)'!$3:$3,AB$4)+SUMIFS('Calculation Sheet (Pre-Op)'!14:14,'Calculation Sheet (Pre-Op)'!$5:$5,$C$2,'Calculation Sheet (Pre-Op)'!$3:$3,AB$4)</f>
        <v>0</v>
      </c>
      <c r="AD23" s="28">
        <f t="shared" si="5"/>
        <v>0</v>
      </c>
      <c r="AE23" s="18">
        <f>IF($C$2="Adjusted",'Calculation Sheet (Pre-Op)'!AF14,0)</f>
        <v>0</v>
      </c>
      <c r="AF23" s="29">
        <f t="shared" si="6"/>
        <v>0</v>
      </c>
    </row>
    <row r="24" spans="1:35" x14ac:dyDescent="0.25">
      <c r="A24" s="329" t="s">
        <v>68</v>
      </c>
      <c r="B24" t="s">
        <v>68</v>
      </c>
      <c r="C24" s="64" t="s">
        <v>260</v>
      </c>
      <c r="D24" s="18" t="e">
        <f>SUMIFS('Calculation Sheet (Trading)'!39:39,'Calculation Sheet (Trading)'!$18:$18,$C$2,'Calculation Sheet (Trading)'!$3:$3,D$4)+SUMIFS('Calculation Sheet (Pre-Op)'!15:15,'Calculation Sheet (Pre-Op)'!$5:$5,$C$2,'Calculation Sheet (Pre-Op)'!$3:$3,D$4)</f>
        <v>#DIV/0!</v>
      </c>
      <c r="E24" s="18" t="e">
        <f>SUMIFS('Calculation Sheet (Trading)'!39:39,'Calculation Sheet (Trading)'!$18:$18,$C$2,'Calculation Sheet (Trading)'!$3:$3,E$4)+SUMIFS('Calculation Sheet (Pre-Op)'!15:15,'Calculation Sheet (Pre-Op)'!$5:$5,$C$2,'Calculation Sheet (Pre-Op)'!$3:$3,E$4)</f>
        <v>#DIV/0!</v>
      </c>
      <c r="F24" s="18" t="e">
        <f>SUMIFS('Calculation Sheet (Trading)'!39:39,'Calculation Sheet (Trading)'!$18:$18,$C$2,'Calculation Sheet (Trading)'!$3:$3,F$4)+SUMIFS('Calculation Sheet (Pre-Op)'!15:15,'Calculation Sheet (Pre-Op)'!$5:$5,$C$2,'Calculation Sheet (Pre-Op)'!$3:$3,F$4)</f>
        <v>#DIV/0!</v>
      </c>
      <c r="G24" s="18" t="e">
        <f>SUMIFS('Calculation Sheet (Trading)'!39:39,'Calculation Sheet (Trading)'!$18:$18,$C$2,'Calculation Sheet (Trading)'!$3:$3,G$4)+SUMIFS('Calculation Sheet (Pre-Op)'!15:15,'Calculation Sheet (Pre-Op)'!$5:$5,$C$2,'Calculation Sheet (Pre-Op)'!$3:$3,G$4)</f>
        <v>#DIV/0!</v>
      </c>
      <c r="H24" s="18" t="e">
        <f>SUMIFS('Calculation Sheet (Trading)'!39:39,'Calculation Sheet (Trading)'!$18:$18,$C$2,'Calculation Sheet (Trading)'!$3:$3,H$4)+SUMIFS('Calculation Sheet (Pre-Op)'!15:15,'Calculation Sheet (Pre-Op)'!$5:$5,$C$2,'Calculation Sheet (Pre-Op)'!$3:$3,H$4)</f>
        <v>#DIV/0!</v>
      </c>
      <c r="I24" s="18" t="e">
        <f>SUMIFS('Calculation Sheet (Trading)'!39:39,'Calculation Sheet (Trading)'!$18:$18,$C$2,'Calculation Sheet (Trading)'!$3:$3,I$4)+SUMIFS('Calculation Sheet (Pre-Op)'!15:15,'Calculation Sheet (Pre-Op)'!$5:$5,$C$2,'Calculation Sheet (Pre-Op)'!$3:$3,I$4)</f>
        <v>#DIV/0!</v>
      </c>
      <c r="J24" s="18" t="e">
        <f>SUMIFS('Calculation Sheet (Trading)'!39:39,'Calculation Sheet (Trading)'!$18:$18,$C$2,'Calculation Sheet (Trading)'!$3:$3,J$4)+SUMIFS('Calculation Sheet (Pre-Op)'!15:15,'Calculation Sheet (Pre-Op)'!$5:$5,$C$2,'Calculation Sheet (Pre-Op)'!$3:$3,J$4)</f>
        <v>#DIV/0!</v>
      </c>
      <c r="K24" s="18" t="e">
        <f>SUMIFS('Calculation Sheet (Trading)'!39:39,'Calculation Sheet (Trading)'!$18:$18,$C$2,'Calculation Sheet (Trading)'!$3:$3,K$4)+SUMIFS('Calculation Sheet (Pre-Op)'!15:15,'Calculation Sheet (Pre-Op)'!$5:$5,$C$2,'Calculation Sheet (Pre-Op)'!$3:$3,K$4)</f>
        <v>#DIV/0!</v>
      </c>
      <c r="L24" s="18" t="e">
        <f>SUMIFS('Calculation Sheet (Trading)'!39:39,'Calculation Sheet (Trading)'!$18:$18,$C$2,'Calculation Sheet (Trading)'!$3:$3,L$4)+SUMIFS('Calculation Sheet (Pre-Op)'!15:15,'Calculation Sheet (Pre-Op)'!$5:$5,$C$2,'Calculation Sheet (Pre-Op)'!$3:$3,L$4)</f>
        <v>#DIV/0!</v>
      </c>
      <c r="M24" s="18" t="e">
        <f>SUMIFS('Calculation Sheet (Trading)'!39:39,'Calculation Sheet (Trading)'!$18:$18,$C$2,'Calculation Sheet (Trading)'!$3:$3,M$4)+SUMIFS('Calculation Sheet (Pre-Op)'!15:15,'Calculation Sheet (Pre-Op)'!$5:$5,$C$2,'Calculation Sheet (Pre-Op)'!$3:$3,M$4)</f>
        <v>#DIV/0!</v>
      </c>
      <c r="N24" s="18" t="e">
        <f>SUMIFS('Calculation Sheet (Trading)'!39:39,'Calculation Sheet (Trading)'!$18:$18,$C$2,'Calculation Sheet (Trading)'!$3:$3,N$4)+SUMIFS('Calculation Sheet (Pre-Op)'!15:15,'Calculation Sheet (Pre-Op)'!$5:$5,$C$2,'Calculation Sheet (Pre-Op)'!$3:$3,N$4)</f>
        <v>#DIV/0!</v>
      </c>
      <c r="O24" s="18" t="e">
        <f>SUMIFS('Calculation Sheet (Trading)'!39:39,'Calculation Sheet (Trading)'!$18:$18,$C$2,'Calculation Sheet (Trading)'!$3:$3,O$4)+SUMIFS('Calculation Sheet (Pre-Op)'!15:15,'Calculation Sheet (Pre-Op)'!$5:$5,$C$2,'Calculation Sheet (Pre-Op)'!$3:$3,O$4)</f>
        <v>#DIV/0!</v>
      </c>
      <c r="P24" s="18" t="e">
        <f>SUMIFS('Calculation Sheet (Trading)'!39:39,'Calculation Sheet (Trading)'!$18:$18,$C$2,'Calculation Sheet (Trading)'!$3:$3,P$4)+SUMIFS('Calculation Sheet (Pre-Op)'!15:15,'Calculation Sheet (Pre-Op)'!$5:$5,$C$2,'Calculation Sheet (Pre-Op)'!$3:$3,P$4)</f>
        <v>#DIV/0!</v>
      </c>
      <c r="Q24" s="18" t="e">
        <f>SUMIFS('Calculation Sheet (Trading)'!39:39,'Calculation Sheet (Trading)'!$18:$18,$C$2,'Calculation Sheet (Trading)'!$3:$3,Q$4)+SUMIFS('Calculation Sheet (Pre-Op)'!15:15,'Calculation Sheet (Pre-Op)'!$5:$5,$C$2,'Calculation Sheet (Pre-Op)'!$3:$3,Q$4)</f>
        <v>#DIV/0!</v>
      </c>
      <c r="R24" s="18" t="e">
        <f>SUMIFS('Calculation Sheet (Trading)'!39:39,'Calculation Sheet (Trading)'!$18:$18,$C$2,'Calculation Sheet (Trading)'!$3:$3,R$4)+SUMIFS('Calculation Sheet (Pre-Op)'!15:15,'Calculation Sheet (Pre-Op)'!$5:$5,$C$2,'Calculation Sheet (Pre-Op)'!$3:$3,R$4)</f>
        <v>#DIV/0!</v>
      </c>
      <c r="S24" s="18" t="e">
        <f>SUMIFS('Calculation Sheet (Trading)'!39:39,'Calculation Sheet (Trading)'!$18:$18,$C$2,'Calculation Sheet (Trading)'!$3:$3,S$4)+SUMIFS('Calculation Sheet (Pre-Op)'!15:15,'Calculation Sheet (Pre-Op)'!$5:$5,$C$2,'Calculation Sheet (Pre-Op)'!$3:$3,S$4)</f>
        <v>#DIV/0!</v>
      </c>
      <c r="T24" s="18" t="e">
        <f>SUMIFS('Calculation Sheet (Trading)'!39:39,'Calculation Sheet (Trading)'!$18:$18,$C$2,'Calculation Sheet (Trading)'!$3:$3,T$4)+SUMIFS('Calculation Sheet (Pre-Op)'!15:15,'Calculation Sheet (Pre-Op)'!$5:$5,$C$2,'Calculation Sheet (Pre-Op)'!$3:$3,T$4)</f>
        <v>#DIV/0!</v>
      </c>
      <c r="U24" s="18" t="e">
        <f>SUMIFS('Calculation Sheet (Trading)'!39:39,'Calculation Sheet (Trading)'!$18:$18,$C$2,'Calculation Sheet (Trading)'!$3:$3,U$4)+SUMIFS('Calculation Sheet (Pre-Op)'!15:15,'Calculation Sheet (Pre-Op)'!$5:$5,$C$2,'Calculation Sheet (Pre-Op)'!$3:$3,U$4)</f>
        <v>#DIV/0!</v>
      </c>
      <c r="V24" s="18" t="e">
        <f>SUMIFS('Calculation Sheet (Trading)'!39:39,'Calculation Sheet (Trading)'!$18:$18,$C$2,'Calculation Sheet (Trading)'!$3:$3,V$4)+SUMIFS('Calculation Sheet (Pre-Op)'!15:15,'Calculation Sheet (Pre-Op)'!$5:$5,$C$2,'Calculation Sheet (Pre-Op)'!$3:$3,V$4)</f>
        <v>#DIV/0!</v>
      </c>
      <c r="W24" s="18" t="e">
        <f>SUMIFS('Calculation Sheet (Trading)'!39:39,'Calculation Sheet (Trading)'!$18:$18,$C$2,'Calculation Sheet (Trading)'!$3:$3,W$4)+SUMIFS('Calculation Sheet (Pre-Op)'!15:15,'Calculation Sheet (Pre-Op)'!$5:$5,$C$2,'Calculation Sheet (Pre-Op)'!$3:$3,W$4)</f>
        <v>#DIV/0!</v>
      </c>
      <c r="X24" s="18" t="e">
        <f>SUMIFS('Calculation Sheet (Trading)'!39:39,'Calculation Sheet (Trading)'!$18:$18,$C$2,'Calculation Sheet (Trading)'!$3:$3,X$4)+SUMIFS('Calculation Sheet (Pre-Op)'!15:15,'Calculation Sheet (Pre-Op)'!$5:$5,$C$2,'Calculation Sheet (Pre-Op)'!$3:$3,X$4)</f>
        <v>#DIV/0!</v>
      </c>
      <c r="Y24" s="18" t="e">
        <f>SUMIFS('Calculation Sheet (Trading)'!39:39,'Calculation Sheet (Trading)'!$18:$18,$C$2,'Calculation Sheet (Trading)'!$3:$3,Y$4)+SUMIFS('Calculation Sheet (Pre-Op)'!15:15,'Calculation Sheet (Pre-Op)'!$5:$5,$C$2,'Calculation Sheet (Pre-Op)'!$3:$3,Y$4)</f>
        <v>#DIV/0!</v>
      </c>
      <c r="Z24" s="18" t="e">
        <f>SUMIFS('Calculation Sheet (Trading)'!39:39,'Calculation Sheet (Trading)'!$18:$18,$C$2,'Calculation Sheet (Trading)'!$3:$3,Z$4)+SUMIFS('Calculation Sheet (Pre-Op)'!15:15,'Calculation Sheet (Pre-Op)'!$5:$5,$C$2,'Calculation Sheet (Pre-Op)'!$3:$3,Z$4)</f>
        <v>#DIV/0!</v>
      </c>
      <c r="AA24" s="18" t="e">
        <f>SUMIFS('Calculation Sheet (Trading)'!39:39,'Calculation Sheet (Trading)'!$18:$18,$C$2,'Calculation Sheet (Trading)'!$3:$3,AA$4)+SUMIFS('Calculation Sheet (Pre-Op)'!15:15,'Calculation Sheet (Pre-Op)'!$5:$5,$C$2,'Calculation Sheet (Pre-Op)'!$3:$3,AA$4)</f>
        <v>#DIV/0!</v>
      </c>
      <c r="AB24" s="29" t="e">
        <f>SUMIFS('Calculation Sheet (Trading)'!39:39,'Calculation Sheet (Trading)'!$18:$18,$C$2,'Calculation Sheet (Trading)'!$3:$3,AB$4)+SUMIFS('Calculation Sheet (Pre-Op)'!15:15,'Calculation Sheet (Pre-Op)'!$5:$5,$C$2,'Calculation Sheet (Pre-Op)'!$3:$3,AB$4)</f>
        <v>#DIV/0!</v>
      </c>
      <c r="AD24" s="28" t="e">
        <f t="shared" si="5"/>
        <v>#DIV/0!</v>
      </c>
      <c r="AE24" s="362">
        <f>IF($C$2="Adjusted",'Calculation Sheet (Pre-Op)'!AF15,0)</f>
        <v>0</v>
      </c>
      <c r="AF24" s="29" t="e">
        <f t="shared" si="6"/>
        <v>#DIV/0!</v>
      </c>
      <c r="AI24" s="363"/>
    </row>
    <row r="25" spans="1:35" x14ac:dyDescent="0.25">
      <c r="A25" s="329" t="s">
        <v>69</v>
      </c>
      <c r="B25" t="s">
        <v>69</v>
      </c>
      <c r="C25" s="64" t="s">
        <v>261</v>
      </c>
      <c r="D25" s="18">
        <f>SUMIFS('Calculation Sheet (Trading)'!40:40,'Calculation Sheet (Trading)'!$18:$18,$C$2,'Calculation Sheet (Trading)'!$3:$3,D$4)+SUMIFS('Calculation Sheet (Pre-Op)'!16:16,'Calculation Sheet (Pre-Op)'!$5:$5,$C$2,'Calculation Sheet (Pre-Op)'!$3:$3,D$4)</f>
        <v>0</v>
      </c>
      <c r="E25" s="18">
        <f>SUMIFS('Calculation Sheet (Trading)'!40:40,'Calculation Sheet (Trading)'!$18:$18,$C$2,'Calculation Sheet (Trading)'!$3:$3,E$4)+SUMIFS('Calculation Sheet (Pre-Op)'!16:16,'Calculation Sheet (Pre-Op)'!$5:$5,$C$2,'Calculation Sheet (Pre-Op)'!$3:$3,E$4)</f>
        <v>0</v>
      </c>
      <c r="F25" s="18">
        <f>SUMIFS('Calculation Sheet (Trading)'!40:40,'Calculation Sheet (Trading)'!$18:$18,$C$2,'Calculation Sheet (Trading)'!$3:$3,F$4)+SUMIFS('Calculation Sheet (Pre-Op)'!16:16,'Calculation Sheet (Pre-Op)'!$5:$5,$C$2,'Calculation Sheet (Pre-Op)'!$3:$3,F$4)</f>
        <v>0</v>
      </c>
      <c r="G25" s="18">
        <f>SUMIFS('Calculation Sheet (Trading)'!40:40,'Calculation Sheet (Trading)'!$18:$18,$C$2,'Calculation Sheet (Trading)'!$3:$3,G$4)+SUMIFS('Calculation Sheet (Pre-Op)'!16:16,'Calculation Sheet (Pre-Op)'!$5:$5,$C$2,'Calculation Sheet (Pre-Op)'!$3:$3,G$4)</f>
        <v>0</v>
      </c>
      <c r="H25" s="18">
        <f>SUMIFS('Calculation Sheet (Trading)'!40:40,'Calculation Sheet (Trading)'!$18:$18,$C$2,'Calculation Sheet (Trading)'!$3:$3,H$4)+SUMIFS('Calculation Sheet (Pre-Op)'!16:16,'Calculation Sheet (Pre-Op)'!$5:$5,$C$2,'Calculation Sheet (Pre-Op)'!$3:$3,H$4)</f>
        <v>0</v>
      </c>
      <c r="I25" s="18">
        <f>SUMIFS('Calculation Sheet (Trading)'!40:40,'Calculation Sheet (Trading)'!$18:$18,$C$2,'Calculation Sheet (Trading)'!$3:$3,I$4)+SUMIFS('Calculation Sheet (Pre-Op)'!16:16,'Calculation Sheet (Pre-Op)'!$5:$5,$C$2,'Calculation Sheet (Pre-Op)'!$3:$3,I$4)</f>
        <v>0</v>
      </c>
      <c r="J25" s="18">
        <f>SUMIFS('Calculation Sheet (Trading)'!40:40,'Calculation Sheet (Trading)'!$18:$18,$C$2,'Calculation Sheet (Trading)'!$3:$3,J$4)+SUMIFS('Calculation Sheet (Pre-Op)'!16:16,'Calculation Sheet (Pre-Op)'!$5:$5,$C$2,'Calculation Sheet (Pre-Op)'!$3:$3,J$4)</f>
        <v>0</v>
      </c>
      <c r="K25" s="18">
        <f>SUMIFS('Calculation Sheet (Trading)'!40:40,'Calculation Sheet (Trading)'!$18:$18,$C$2,'Calculation Sheet (Trading)'!$3:$3,K$4)+SUMIFS('Calculation Sheet (Pre-Op)'!16:16,'Calculation Sheet (Pre-Op)'!$5:$5,$C$2,'Calculation Sheet (Pre-Op)'!$3:$3,K$4)</f>
        <v>0</v>
      </c>
      <c r="L25" s="18">
        <f>SUMIFS('Calculation Sheet (Trading)'!40:40,'Calculation Sheet (Trading)'!$18:$18,$C$2,'Calculation Sheet (Trading)'!$3:$3,L$4)+SUMIFS('Calculation Sheet (Pre-Op)'!16:16,'Calculation Sheet (Pre-Op)'!$5:$5,$C$2,'Calculation Sheet (Pre-Op)'!$3:$3,L$4)</f>
        <v>0</v>
      </c>
      <c r="M25" s="18">
        <f>SUMIFS('Calculation Sheet (Trading)'!40:40,'Calculation Sheet (Trading)'!$18:$18,$C$2,'Calculation Sheet (Trading)'!$3:$3,M$4)+SUMIFS('Calculation Sheet (Pre-Op)'!16:16,'Calculation Sheet (Pre-Op)'!$5:$5,$C$2,'Calculation Sheet (Pre-Op)'!$3:$3,M$4)</f>
        <v>0</v>
      </c>
      <c r="N25" s="18">
        <f>SUMIFS('Calculation Sheet (Trading)'!40:40,'Calculation Sheet (Trading)'!$18:$18,$C$2,'Calculation Sheet (Trading)'!$3:$3,N$4)+SUMIFS('Calculation Sheet (Pre-Op)'!16:16,'Calculation Sheet (Pre-Op)'!$5:$5,$C$2,'Calculation Sheet (Pre-Op)'!$3:$3,N$4)</f>
        <v>0</v>
      </c>
      <c r="O25" s="18">
        <f>SUMIFS('Calculation Sheet (Trading)'!40:40,'Calculation Sheet (Trading)'!$18:$18,$C$2,'Calculation Sheet (Trading)'!$3:$3,O$4)+SUMIFS('Calculation Sheet (Pre-Op)'!16:16,'Calculation Sheet (Pre-Op)'!$5:$5,$C$2,'Calculation Sheet (Pre-Op)'!$3:$3,O$4)</f>
        <v>0</v>
      </c>
      <c r="P25" s="18">
        <f>SUMIFS('Calculation Sheet (Trading)'!40:40,'Calculation Sheet (Trading)'!$18:$18,$C$2,'Calculation Sheet (Trading)'!$3:$3,P$4)+SUMIFS('Calculation Sheet (Pre-Op)'!16:16,'Calculation Sheet (Pre-Op)'!$5:$5,$C$2,'Calculation Sheet (Pre-Op)'!$3:$3,P$4)</f>
        <v>0</v>
      </c>
      <c r="Q25" s="18">
        <f>SUMIFS('Calculation Sheet (Trading)'!40:40,'Calculation Sheet (Trading)'!$18:$18,$C$2,'Calculation Sheet (Trading)'!$3:$3,Q$4)+SUMIFS('Calculation Sheet (Pre-Op)'!16:16,'Calculation Sheet (Pre-Op)'!$5:$5,$C$2,'Calculation Sheet (Pre-Op)'!$3:$3,Q$4)</f>
        <v>0</v>
      </c>
      <c r="R25" s="18">
        <f>SUMIFS('Calculation Sheet (Trading)'!40:40,'Calculation Sheet (Trading)'!$18:$18,$C$2,'Calculation Sheet (Trading)'!$3:$3,R$4)+SUMIFS('Calculation Sheet (Pre-Op)'!16:16,'Calculation Sheet (Pre-Op)'!$5:$5,$C$2,'Calculation Sheet (Pre-Op)'!$3:$3,R$4)</f>
        <v>0</v>
      </c>
      <c r="S25" s="18">
        <f>SUMIFS('Calculation Sheet (Trading)'!40:40,'Calculation Sheet (Trading)'!$18:$18,$C$2,'Calculation Sheet (Trading)'!$3:$3,S$4)+SUMIFS('Calculation Sheet (Pre-Op)'!16:16,'Calculation Sheet (Pre-Op)'!$5:$5,$C$2,'Calculation Sheet (Pre-Op)'!$3:$3,S$4)</f>
        <v>0</v>
      </c>
      <c r="T25" s="18">
        <f>SUMIFS('Calculation Sheet (Trading)'!40:40,'Calculation Sheet (Trading)'!$18:$18,$C$2,'Calculation Sheet (Trading)'!$3:$3,T$4)+SUMIFS('Calculation Sheet (Pre-Op)'!16:16,'Calculation Sheet (Pre-Op)'!$5:$5,$C$2,'Calculation Sheet (Pre-Op)'!$3:$3,T$4)</f>
        <v>0</v>
      </c>
      <c r="U25" s="18">
        <f>SUMIFS('Calculation Sheet (Trading)'!40:40,'Calculation Sheet (Trading)'!$18:$18,$C$2,'Calculation Sheet (Trading)'!$3:$3,U$4)+SUMIFS('Calculation Sheet (Pre-Op)'!16:16,'Calculation Sheet (Pre-Op)'!$5:$5,$C$2,'Calculation Sheet (Pre-Op)'!$3:$3,U$4)</f>
        <v>0</v>
      </c>
      <c r="V25" s="18">
        <f>SUMIFS('Calculation Sheet (Trading)'!40:40,'Calculation Sheet (Trading)'!$18:$18,$C$2,'Calculation Sheet (Trading)'!$3:$3,V$4)+SUMIFS('Calculation Sheet (Pre-Op)'!16:16,'Calculation Sheet (Pre-Op)'!$5:$5,$C$2,'Calculation Sheet (Pre-Op)'!$3:$3,V$4)</f>
        <v>0</v>
      </c>
      <c r="W25" s="18">
        <f>SUMIFS('Calculation Sheet (Trading)'!40:40,'Calculation Sheet (Trading)'!$18:$18,$C$2,'Calculation Sheet (Trading)'!$3:$3,W$4)+SUMIFS('Calculation Sheet (Pre-Op)'!16:16,'Calculation Sheet (Pre-Op)'!$5:$5,$C$2,'Calculation Sheet (Pre-Op)'!$3:$3,W$4)</f>
        <v>0</v>
      </c>
      <c r="X25" s="18">
        <f>SUMIFS('Calculation Sheet (Trading)'!40:40,'Calculation Sheet (Trading)'!$18:$18,$C$2,'Calculation Sheet (Trading)'!$3:$3,X$4)+SUMIFS('Calculation Sheet (Pre-Op)'!16:16,'Calculation Sheet (Pre-Op)'!$5:$5,$C$2,'Calculation Sheet (Pre-Op)'!$3:$3,X$4)</f>
        <v>0</v>
      </c>
      <c r="Y25" s="18">
        <f>SUMIFS('Calculation Sheet (Trading)'!40:40,'Calculation Sheet (Trading)'!$18:$18,$C$2,'Calculation Sheet (Trading)'!$3:$3,Y$4)+SUMIFS('Calculation Sheet (Pre-Op)'!16:16,'Calculation Sheet (Pre-Op)'!$5:$5,$C$2,'Calculation Sheet (Pre-Op)'!$3:$3,Y$4)</f>
        <v>0</v>
      </c>
      <c r="Z25" s="18">
        <f>SUMIFS('Calculation Sheet (Trading)'!40:40,'Calculation Sheet (Trading)'!$18:$18,$C$2,'Calculation Sheet (Trading)'!$3:$3,Z$4)+SUMIFS('Calculation Sheet (Pre-Op)'!16:16,'Calculation Sheet (Pre-Op)'!$5:$5,$C$2,'Calculation Sheet (Pre-Op)'!$3:$3,Z$4)</f>
        <v>0</v>
      </c>
      <c r="AA25" s="18">
        <f>SUMIFS('Calculation Sheet (Trading)'!40:40,'Calculation Sheet (Trading)'!$18:$18,$C$2,'Calculation Sheet (Trading)'!$3:$3,AA$4)+SUMIFS('Calculation Sheet (Pre-Op)'!16:16,'Calculation Sheet (Pre-Op)'!$5:$5,$C$2,'Calculation Sheet (Pre-Op)'!$3:$3,AA$4)</f>
        <v>0</v>
      </c>
      <c r="AB25" s="29">
        <f>SUMIFS('Calculation Sheet (Trading)'!40:40,'Calculation Sheet (Trading)'!$18:$18,$C$2,'Calculation Sheet (Trading)'!$3:$3,AB$4)+SUMIFS('Calculation Sheet (Pre-Op)'!16:16,'Calculation Sheet (Pre-Op)'!$5:$5,$C$2,'Calculation Sheet (Pre-Op)'!$3:$3,AB$4)</f>
        <v>0</v>
      </c>
      <c r="AD25" s="28">
        <f t="shared" si="5"/>
        <v>0</v>
      </c>
      <c r="AE25" s="362">
        <f>IF($C$2="Adjusted",'Calculation Sheet (Pre-Op)'!AF16,0)</f>
        <v>0</v>
      </c>
      <c r="AF25" s="29">
        <f t="shared" si="6"/>
        <v>0</v>
      </c>
      <c r="AI25" s="363"/>
    </row>
    <row r="26" spans="1:35" x14ac:dyDescent="0.25">
      <c r="A26" s="329" t="s">
        <v>68</v>
      </c>
      <c r="C26" s="64" t="s">
        <v>262</v>
      </c>
      <c r="D26" s="18">
        <f>SUMIFS('Calculation Sheet (Trading)'!41:41,'Calculation Sheet (Trading)'!$18:$18,$C$2,'Calculation Sheet (Trading)'!$3:$3,D$4)+SUMIFS('Calculation Sheet (Pre-Op)'!17:17,'Calculation Sheet (Pre-Op)'!$5:$5,$C$2,'Calculation Sheet (Pre-Op)'!$3:$3,D$4)</f>
        <v>0</v>
      </c>
      <c r="E26" s="18">
        <f>SUMIFS('Calculation Sheet (Trading)'!41:41,'Calculation Sheet (Trading)'!$18:$18,$C$2,'Calculation Sheet (Trading)'!$3:$3,E$4)+SUMIFS('Calculation Sheet (Pre-Op)'!17:17,'Calculation Sheet (Pre-Op)'!$5:$5,$C$2,'Calculation Sheet (Pre-Op)'!$3:$3,E$4)</f>
        <v>0</v>
      </c>
      <c r="F26" s="18">
        <f>SUMIFS('Calculation Sheet (Trading)'!41:41,'Calculation Sheet (Trading)'!$18:$18,$C$2,'Calculation Sheet (Trading)'!$3:$3,F$4)+SUMIFS('Calculation Sheet (Pre-Op)'!17:17,'Calculation Sheet (Pre-Op)'!$5:$5,$C$2,'Calculation Sheet (Pre-Op)'!$3:$3,F$4)</f>
        <v>0</v>
      </c>
      <c r="G26" s="18">
        <f>SUMIFS('Calculation Sheet (Trading)'!41:41,'Calculation Sheet (Trading)'!$18:$18,$C$2,'Calculation Sheet (Trading)'!$3:$3,G$4)+SUMIFS('Calculation Sheet (Pre-Op)'!17:17,'Calculation Sheet (Pre-Op)'!$5:$5,$C$2,'Calculation Sheet (Pre-Op)'!$3:$3,G$4)</f>
        <v>0</v>
      </c>
      <c r="H26" s="18">
        <f>SUMIFS('Calculation Sheet (Trading)'!41:41,'Calculation Sheet (Trading)'!$18:$18,$C$2,'Calculation Sheet (Trading)'!$3:$3,H$4)+SUMIFS('Calculation Sheet (Pre-Op)'!17:17,'Calculation Sheet (Pre-Op)'!$5:$5,$C$2,'Calculation Sheet (Pre-Op)'!$3:$3,H$4)</f>
        <v>0</v>
      </c>
      <c r="I26" s="18">
        <f>SUMIFS('Calculation Sheet (Trading)'!41:41,'Calculation Sheet (Trading)'!$18:$18,$C$2,'Calculation Sheet (Trading)'!$3:$3,I$4)+SUMIFS('Calculation Sheet (Pre-Op)'!17:17,'Calculation Sheet (Pre-Op)'!$5:$5,$C$2,'Calculation Sheet (Pre-Op)'!$3:$3,I$4)</f>
        <v>0</v>
      </c>
      <c r="J26" s="18">
        <f>SUMIFS('Calculation Sheet (Trading)'!41:41,'Calculation Sheet (Trading)'!$18:$18,$C$2,'Calculation Sheet (Trading)'!$3:$3,J$4)+SUMIFS('Calculation Sheet (Pre-Op)'!17:17,'Calculation Sheet (Pre-Op)'!$5:$5,$C$2,'Calculation Sheet (Pre-Op)'!$3:$3,J$4)</f>
        <v>0</v>
      </c>
      <c r="K26" s="18">
        <f>SUMIFS('Calculation Sheet (Trading)'!41:41,'Calculation Sheet (Trading)'!$18:$18,$C$2,'Calculation Sheet (Trading)'!$3:$3,K$4)+SUMIFS('Calculation Sheet (Pre-Op)'!17:17,'Calculation Sheet (Pre-Op)'!$5:$5,$C$2,'Calculation Sheet (Pre-Op)'!$3:$3,K$4)</f>
        <v>0</v>
      </c>
      <c r="L26" s="18">
        <f>SUMIFS('Calculation Sheet (Trading)'!41:41,'Calculation Sheet (Trading)'!$18:$18,$C$2,'Calculation Sheet (Trading)'!$3:$3,L$4)+SUMIFS('Calculation Sheet (Pre-Op)'!17:17,'Calculation Sheet (Pre-Op)'!$5:$5,$C$2,'Calculation Sheet (Pre-Op)'!$3:$3,L$4)</f>
        <v>0</v>
      </c>
      <c r="M26" s="18">
        <f>SUMIFS('Calculation Sheet (Trading)'!41:41,'Calculation Sheet (Trading)'!$18:$18,$C$2,'Calculation Sheet (Trading)'!$3:$3,M$4)+SUMIFS('Calculation Sheet (Pre-Op)'!17:17,'Calculation Sheet (Pre-Op)'!$5:$5,$C$2,'Calculation Sheet (Pre-Op)'!$3:$3,M$4)</f>
        <v>0</v>
      </c>
      <c r="N26" s="18">
        <f>SUMIFS('Calculation Sheet (Trading)'!41:41,'Calculation Sheet (Trading)'!$18:$18,$C$2,'Calculation Sheet (Trading)'!$3:$3,N$4)+SUMIFS('Calculation Sheet (Pre-Op)'!17:17,'Calculation Sheet (Pre-Op)'!$5:$5,$C$2,'Calculation Sheet (Pre-Op)'!$3:$3,N$4)</f>
        <v>0</v>
      </c>
      <c r="O26" s="18">
        <f>SUMIFS('Calculation Sheet (Trading)'!41:41,'Calculation Sheet (Trading)'!$18:$18,$C$2,'Calculation Sheet (Trading)'!$3:$3,O$4)+SUMIFS('Calculation Sheet (Pre-Op)'!17:17,'Calculation Sheet (Pre-Op)'!$5:$5,$C$2,'Calculation Sheet (Pre-Op)'!$3:$3,O$4)</f>
        <v>0</v>
      </c>
      <c r="P26" s="18">
        <f>SUMIFS('Calculation Sheet (Trading)'!41:41,'Calculation Sheet (Trading)'!$18:$18,$C$2,'Calculation Sheet (Trading)'!$3:$3,P$4)+SUMIFS('Calculation Sheet (Pre-Op)'!17:17,'Calculation Sheet (Pre-Op)'!$5:$5,$C$2,'Calculation Sheet (Pre-Op)'!$3:$3,P$4)</f>
        <v>0</v>
      </c>
      <c r="Q26" s="18">
        <f>SUMIFS('Calculation Sheet (Trading)'!41:41,'Calculation Sheet (Trading)'!$18:$18,$C$2,'Calculation Sheet (Trading)'!$3:$3,Q$4)+SUMIFS('Calculation Sheet (Pre-Op)'!17:17,'Calculation Sheet (Pre-Op)'!$5:$5,$C$2,'Calculation Sheet (Pre-Op)'!$3:$3,Q$4)</f>
        <v>0</v>
      </c>
      <c r="R26" s="18">
        <f>SUMIFS('Calculation Sheet (Trading)'!41:41,'Calculation Sheet (Trading)'!$18:$18,$C$2,'Calculation Sheet (Trading)'!$3:$3,R$4)+SUMIFS('Calculation Sheet (Pre-Op)'!17:17,'Calculation Sheet (Pre-Op)'!$5:$5,$C$2,'Calculation Sheet (Pre-Op)'!$3:$3,R$4)</f>
        <v>0</v>
      </c>
      <c r="S26" s="18">
        <f>SUMIFS('Calculation Sheet (Trading)'!41:41,'Calculation Sheet (Trading)'!$18:$18,$C$2,'Calculation Sheet (Trading)'!$3:$3,S$4)+SUMIFS('Calculation Sheet (Pre-Op)'!17:17,'Calculation Sheet (Pre-Op)'!$5:$5,$C$2,'Calculation Sheet (Pre-Op)'!$3:$3,S$4)</f>
        <v>0</v>
      </c>
      <c r="T26" s="18">
        <f>SUMIFS('Calculation Sheet (Trading)'!41:41,'Calculation Sheet (Trading)'!$18:$18,$C$2,'Calculation Sheet (Trading)'!$3:$3,T$4)+SUMIFS('Calculation Sheet (Pre-Op)'!17:17,'Calculation Sheet (Pre-Op)'!$5:$5,$C$2,'Calculation Sheet (Pre-Op)'!$3:$3,T$4)</f>
        <v>0</v>
      </c>
      <c r="U26" s="18">
        <f>SUMIFS('Calculation Sheet (Trading)'!41:41,'Calculation Sheet (Trading)'!$18:$18,$C$2,'Calculation Sheet (Trading)'!$3:$3,U$4)+SUMIFS('Calculation Sheet (Pre-Op)'!17:17,'Calculation Sheet (Pre-Op)'!$5:$5,$C$2,'Calculation Sheet (Pre-Op)'!$3:$3,U$4)</f>
        <v>0</v>
      </c>
      <c r="V26" s="18">
        <f>SUMIFS('Calculation Sheet (Trading)'!41:41,'Calculation Sheet (Trading)'!$18:$18,$C$2,'Calculation Sheet (Trading)'!$3:$3,V$4)+SUMIFS('Calculation Sheet (Pre-Op)'!17:17,'Calculation Sheet (Pre-Op)'!$5:$5,$C$2,'Calculation Sheet (Pre-Op)'!$3:$3,V$4)</f>
        <v>0</v>
      </c>
      <c r="W26" s="18">
        <f>SUMIFS('Calculation Sheet (Trading)'!41:41,'Calculation Sheet (Trading)'!$18:$18,$C$2,'Calculation Sheet (Trading)'!$3:$3,W$4)+SUMIFS('Calculation Sheet (Pre-Op)'!17:17,'Calculation Sheet (Pre-Op)'!$5:$5,$C$2,'Calculation Sheet (Pre-Op)'!$3:$3,W$4)</f>
        <v>0</v>
      </c>
      <c r="X26" s="18">
        <f>SUMIFS('Calculation Sheet (Trading)'!41:41,'Calculation Sheet (Trading)'!$18:$18,$C$2,'Calculation Sheet (Trading)'!$3:$3,X$4)+SUMIFS('Calculation Sheet (Pre-Op)'!17:17,'Calculation Sheet (Pre-Op)'!$5:$5,$C$2,'Calculation Sheet (Pre-Op)'!$3:$3,X$4)</f>
        <v>0</v>
      </c>
      <c r="Y26" s="18">
        <f>SUMIFS('Calculation Sheet (Trading)'!41:41,'Calculation Sheet (Trading)'!$18:$18,$C$2,'Calculation Sheet (Trading)'!$3:$3,Y$4)+SUMIFS('Calculation Sheet (Pre-Op)'!17:17,'Calculation Sheet (Pre-Op)'!$5:$5,$C$2,'Calculation Sheet (Pre-Op)'!$3:$3,Y$4)</f>
        <v>0</v>
      </c>
      <c r="Z26" s="18">
        <f>SUMIFS('Calculation Sheet (Trading)'!41:41,'Calculation Sheet (Trading)'!$18:$18,$C$2,'Calculation Sheet (Trading)'!$3:$3,Z$4)+SUMIFS('Calculation Sheet (Pre-Op)'!17:17,'Calculation Sheet (Pre-Op)'!$5:$5,$C$2,'Calculation Sheet (Pre-Op)'!$3:$3,Z$4)</f>
        <v>0</v>
      </c>
      <c r="AA26" s="18">
        <f>SUMIFS('Calculation Sheet (Trading)'!41:41,'Calculation Sheet (Trading)'!$18:$18,$C$2,'Calculation Sheet (Trading)'!$3:$3,AA$4)+SUMIFS('Calculation Sheet (Pre-Op)'!17:17,'Calculation Sheet (Pre-Op)'!$5:$5,$C$2,'Calculation Sheet (Pre-Op)'!$3:$3,AA$4)</f>
        <v>0</v>
      </c>
      <c r="AB26" s="29">
        <f>SUMIFS('Calculation Sheet (Trading)'!41:41,'Calculation Sheet (Trading)'!$18:$18,$C$2,'Calculation Sheet (Trading)'!$3:$3,AB$4)+SUMIFS('Calculation Sheet (Pre-Op)'!17:17,'Calculation Sheet (Pre-Op)'!$5:$5,$C$2,'Calculation Sheet (Pre-Op)'!$3:$3,AB$4)</f>
        <v>0</v>
      </c>
      <c r="AD26" s="28">
        <f t="shared" si="5"/>
        <v>0</v>
      </c>
      <c r="AE26" s="18">
        <f>IF($C$2="Adjusted",'Calculation Sheet (Pre-Op)'!AF17,0)</f>
        <v>0</v>
      </c>
      <c r="AF26" s="29">
        <f t="shared" si="6"/>
        <v>0</v>
      </c>
    </row>
    <row r="27" spans="1:35" s="15" customFormat="1" x14ac:dyDescent="0.25">
      <c r="A27" s="330"/>
      <c r="C27" s="62" t="s">
        <v>8</v>
      </c>
      <c r="D27" s="110" t="e">
        <f t="shared" ref="D27" si="8">SUM(D28:D33)</f>
        <v>#DIV/0!</v>
      </c>
      <c r="E27" s="110" t="e">
        <f t="shared" ref="E27:AB27" si="9">SUM(E28:E33)</f>
        <v>#DIV/0!</v>
      </c>
      <c r="F27" s="110" t="e">
        <f t="shared" si="9"/>
        <v>#DIV/0!</v>
      </c>
      <c r="G27" s="110" t="e">
        <f t="shared" si="9"/>
        <v>#DIV/0!</v>
      </c>
      <c r="H27" s="110" t="e">
        <f t="shared" si="9"/>
        <v>#DIV/0!</v>
      </c>
      <c r="I27" s="110" t="e">
        <f t="shared" si="9"/>
        <v>#DIV/0!</v>
      </c>
      <c r="J27" s="110" t="e">
        <f t="shared" si="9"/>
        <v>#DIV/0!</v>
      </c>
      <c r="K27" s="110" t="e">
        <f t="shared" si="9"/>
        <v>#DIV/0!</v>
      </c>
      <c r="L27" s="110" t="e">
        <f t="shared" si="9"/>
        <v>#DIV/0!</v>
      </c>
      <c r="M27" s="110" t="e">
        <f t="shared" si="9"/>
        <v>#DIV/0!</v>
      </c>
      <c r="N27" s="110" t="e">
        <f t="shared" si="9"/>
        <v>#DIV/0!</v>
      </c>
      <c r="O27" s="110" t="e">
        <f t="shared" si="9"/>
        <v>#DIV/0!</v>
      </c>
      <c r="P27" s="110" t="e">
        <f t="shared" si="9"/>
        <v>#DIV/0!</v>
      </c>
      <c r="Q27" s="110" t="e">
        <f t="shared" si="9"/>
        <v>#DIV/0!</v>
      </c>
      <c r="R27" s="110" t="e">
        <f t="shared" si="9"/>
        <v>#DIV/0!</v>
      </c>
      <c r="S27" s="110" t="e">
        <f t="shared" si="9"/>
        <v>#DIV/0!</v>
      </c>
      <c r="T27" s="110" t="e">
        <f t="shared" si="9"/>
        <v>#DIV/0!</v>
      </c>
      <c r="U27" s="110" t="e">
        <f t="shared" si="9"/>
        <v>#DIV/0!</v>
      </c>
      <c r="V27" s="110" t="e">
        <f t="shared" si="9"/>
        <v>#DIV/0!</v>
      </c>
      <c r="W27" s="110" t="e">
        <f t="shared" si="9"/>
        <v>#DIV/0!</v>
      </c>
      <c r="X27" s="110" t="e">
        <f t="shared" si="9"/>
        <v>#DIV/0!</v>
      </c>
      <c r="Y27" s="110" t="e">
        <f t="shared" si="9"/>
        <v>#DIV/0!</v>
      </c>
      <c r="Z27" s="110" t="e">
        <f t="shared" si="9"/>
        <v>#DIV/0!</v>
      </c>
      <c r="AA27" s="110" t="e">
        <f t="shared" si="9"/>
        <v>#DIV/0!</v>
      </c>
      <c r="AB27" s="131" t="e">
        <f t="shared" si="9"/>
        <v>#DIV/0!</v>
      </c>
      <c r="AD27" s="162" t="e">
        <f t="shared" ref="AD27:AD44" si="10">SUMIFS($D27:$AB27,$D$3:$AB$3,AD$3)</f>
        <v>#DIV/0!</v>
      </c>
      <c r="AE27" s="110">
        <f>IF($C$2="Adjusted",'Calculation Sheet (Pre-Op)'!AF18,0)</f>
        <v>0</v>
      </c>
      <c r="AF27" s="131" t="e">
        <f t="shared" ref="AF27:AF44" si="11">SUMIFS($D27:$AB27,$D$3:$AB$3,AF$3)+SUMIFS($D27:$AB27,$D$3:$AB$3,AF$2)-AE27</f>
        <v>#DIV/0!</v>
      </c>
    </row>
    <row r="28" spans="1:35" x14ac:dyDescent="0.25">
      <c r="A28" s="329" t="s">
        <v>68</v>
      </c>
      <c r="C28" s="64" t="s">
        <v>143</v>
      </c>
      <c r="D28" s="18">
        <f>SUMIFS('Calculation Sheet (Trading)'!43:43,'Calculation Sheet (Trading)'!$18:$18,$C$2,'Calculation Sheet (Trading)'!$3:$3,D$4)+SUMIFS('Calculation Sheet (Pre-Op)'!19:19,'Calculation Sheet (Pre-Op)'!$5:$5,$C$2,'Calculation Sheet (Pre-Op)'!$3:$3,D$4)</f>
        <v>0</v>
      </c>
      <c r="E28" s="18">
        <f>SUMIFS('Calculation Sheet (Trading)'!43:43,'Calculation Sheet (Trading)'!$18:$18,$C$2,'Calculation Sheet (Trading)'!$3:$3,E$4)+SUMIFS('Calculation Sheet (Pre-Op)'!19:19,'Calculation Sheet (Pre-Op)'!$5:$5,$C$2,'Calculation Sheet (Pre-Op)'!$3:$3,E$4)</f>
        <v>0</v>
      </c>
      <c r="F28" s="18">
        <f>SUMIFS('Calculation Sheet (Trading)'!43:43,'Calculation Sheet (Trading)'!$18:$18,$C$2,'Calculation Sheet (Trading)'!$3:$3,F$4)+SUMIFS('Calculation Sheet (Pre-Op)'!19:19,'Calculation Sheet (Pre-Op)'!$5:$5,$C$2,'Calculation Sheet (Pre-Op)'!$3:$3,F$4)</f>
        <v>0</v>
      </c>
      <c r="G28" s="18">
        <f>SUMIFS('Calculation Sheet (Trading)'!43:43,'Calculation Sheet (Trading)'!$18:$18,$C$2,'Calculation Sheet (Trading)'!$3:$3,G$4)+SUMIFS('Calculation Sheet (Pre-Op)'!19:19,'Calculation Sheet (Pre-Op)'!$5:$5,$C$2,'Calculation Sheet (Pre-Op)'!$3:$3,G$4)</f>
        <v>0</v>
      </c>
      <c r="H28" s="18">
        <f>SUMIFS('Calculation Sheet (Trading)'!43:43,'Calculation Sheet (Trading)'!$18:$18,$C$2,'Calculation Sheet (Trading)'!$3:$3,H$4)+SUMIFS('Calculation Sheet (Pre-Op)'!19:19,'Calculation Sheet (Pre-Op)'!$5:$5,$C$2,'Calculation Sheet (Pre-Op)'!$3:$3,H$4)</f>
        <v>0</v>
      </c>
      <c r="I28" s="18">
        <f>SUMIFS('Calculation Sheet (Trading)'!43:43,'Calculation Sheet (Trading)'!$18:$18,$C$2,'Calculation Sheet (Trading)'!$3:$3,I$4)+SUMIFS('Calculation Sheet (Pre-Op)'!19:19,'Calculation Sheet (Pre-Op)'!$5:$5,$C$2,'Calculation Sheet (Pre-Op)'!$3:$3,I$4)</f>
        <v>0</v>
      </c>
      <c r="J28" s="18">
        <f>SUMIFS('Calculation Sheet (Trading)'!43:43,'Calculation Sheet (Trading)'!$18:$18,$C$2,'Calculation Sheet (Trading)'!$3:$3,J$4)+SUMIFS('Calculation Sheet (Pre-Op)'!19:19,'Calculation Sheet (Pre-Op)'!$5:$5,$C$2,'Calculation Sheet (Pre-Op)'!$3:$3,J$4)</f>
        <v>0</v>
      </c>
      <c r="K28" s="18">
        <f>SUMIFS('Calculation Sheet (Trading)'!43:43,'Calculation Sheet (Trading)'!$18:$18,$C$2,'Calculation Sheet (Trading)'!$3:$3,K$4)+SUMIFS('Calculation Sheet (Pre-Op)'!19:19,'Calculation Sheet (Pre-Op)'!$5:$5,$C$2,'Calculation Sheet (Pre-Op)'!$3:$3,K$4)</f>
        <v>0</v>
      </c>
      <c r="L28" s="18">
        <f>SUMIFS('Calculation Sheet (Trading)'!43:43,'Calculation Sheet (Trading)'!$18:$18,$C$2,'Calculation Sheet (Trading)'!$3:$3,L$4)+SUMIFS('Calculation Sheet (Pre-Op)'!19:19,'Calculation Sheet (Pre-Op)'!$5:$5,$C$2,'Calculation Sheet (Pre-Op)'!$3:$3,L$4)</f>
        <v>0</v>
      </c>
      <c r="M28" s="18">
        <f>SUMIFS('Calculation Sheet (Trading)'!43:43,'Calculation Sheet (Trading)'!$18:$18,$C$2,'Calculation Sheet (Trading)'!$3:$3,M$4)+SUMIFS('Calculation Sheet (Pre-Op)'!19:19,'Calculation Sheet (Pre-Op)'!$5:$5,$C$2,'Calculation Sheet (Pre-Op)'!$3:$3,M$4)</f>
        <v>0</v>
      </c>
      <c r="N28" s="18">
        <f>SUMIFS('Calculation Sheet (Trading)'!43:43,'Calculation Sheet (Trading)'!$18:$18,$C$2,'Calculation Sheet (Trading)'!$3:$3,N$4)+SUMIFS('Calculation Sheet (Pre-Op)'!19:19,'Calculation Sheet (Pre-Op)'!$5:$5,$C$2,'Calculation Sheet (Pre-Op)'!$3:$3,N$4)</f>
        <v>0</v>
      </c>
      <c r="O28" s="18">
        <f>SUMIFS('Calculation Sheet (Trading)'!43:43,'Calculation Sheet (Trading)'!$18:$18,$C$2,'Calculation Sheet (Trading)'!$3:$3,O$4)+SUMIFS('Calculation Sheet (Pre-Op)'!19:19,'Calculation Sheet (Pre-Op)'!$5:$5,$C$2,'Calculation Sheet (Pre-Op)'!$3:$3,O$4)</f>
        <v>0</v>
      </c>
      <c r="P28" s="18">
        <f>SUMIFS('Calculation Sheet (Trading)'!43:43,'Calculation Sheet (Trading)'!$18:$18,$C$2,'Calculation Sheet (Trading)'!$3:$3,P$4)+SUMIFS('Calculation Sheet (Pre-Op)'!19:19,'Calculation Sheet (Pre-Op)'!$5:$5,$C$2,'Calculation Sheet (Pre-Op)'!$3:$3,P$4)</f>
        <v>0</v>
      </c>
      <c r="Q28" s="18">
        <f>SUMIFS('Calculation Sheet (Trading)'!43:43,'Calculation Sheet (Trading)'!$18:$18,$C$2,'Calculation Sheet (Trading)'!$3:$3,Q$4)+SUMIFS('Calculation Sheet (Pre-Op)'!19:19,'Calculation Sheet (Pre-Op)'!$5:$5,$C$2,'Calculation Sheet (Pre-Op)'!$3:$3,Q$4)</f>
        <v>0</v>
      </c>
      <c r="R28" s="18">
        <f>SUMIFS('Calculation Sheet (Trading)'!43:43,'Calculation Sheet (Trading)'!$18:$18,$C$2,'Calculation Sheet (Trading)'!$3:$3,R$4)+SUMIFS('Calculation Sheet (Pre-Op)'!19:19,'Calculation Sheet (Pre-Op)'!$5:$5,$C$2,'Calculation Sheet (Pre-Op)'!$3:$3,R$4)</f>
        <v>0</v>
      </c>
      <c r="S28" s="18">
        <f>SUMIFS('Calculation Sheet (Trading)'!43:43,'Calculation Sheet (Trading)'!$18:$18,$C$2,'Calculation Sheet (Trading)'!$3:$3,S$4)+SUMIFS('Calculation Sheet (Pre-Op)'!19:19,'Calculation Sheet (Pre-Op)'!$5:$5,$C$2,'Calculation Sheet (Pre-Op)'!$3:$3,S$4)</f>
        <v>0</v>
      </c>
      <c r="T28" s="18">
        <f>SUMIFS('Calculation Sheet (Trading)'!43:43,'Calculation Sheet (Trading)'!$18:$18,$C$2,'Calculation Sheet (Trading)'!$3:$3,T$4)+SUMIFS('Calculation Sheet (Pre-Op)'!19:19,'Calculation Sheet (Pre-Op)'!$5:$5,$C$2,'Calculation Sheet (Pre-Op)'!$3:$3,T$4)</f>
        <v>0</v>
      </c>
      <c r="U28" s="18">
        <f>SUMIFS('Calculation Sheet (Trading)'!43:43,'Calculation Sheet (Trading)'!$18:$18,$C$2,'Calculation Sheet (Trading)'!$3:$3,U$4)+SUMIFS('Calculation Sheet (Pre-Op)'!19:19,'Calculation Sheet (Pre-Op)'!$5:$5,$C$2,'Calculation Sheet (Pre-Op)'!$3:$3,U$4)</f>
        <v>0</v>
      </c>
      <c r="V28" s="18">
        <f>SUMIFS('Calculation Sheet (Trading)'!43:43,'Calculation Sheet (Trading)'!$18:$18,$C$2,'Calculation Sheet (Trading)'!$3:$3,V$4)+SUMIFS('Calculation Sheet (Pre-Op)'!19:19,'Calculation Sheet (Pre-Op)'!$5:$5,$C$2,'Calculation Sheet (Pre-Op)'!$3:$3,V$4)</f>
        <v>0</v>
      </c>
      <c r="W28" s="18">
        <f>SUMIFS('Calculation Sheet (Trading)'!43:43,'Calculation Sheet (Trading)'!$18:$18,$C$2,'Calculation Sheet (Trading)'!$3:$3,W$4)+SUMIFS('Calculation Sheet (Pre-Op)'!19:19,'Calculation Sheet (Pre-Op)'!$5:$5,$C$2,'Calculation Sheet (Pre-Op)'!$3:$3,W$4)</f>
        <v>0</v>
      </c>
      <c r="X28" s="18">
        <f>SUMIFS('Calculation Sheet (Trading)'!43:43,'Calculation Sheet (Trading)'!$18:$18,$C$2,'Calculation Sheet (Trading)'!$3:$3,X$4)+SUMIFS('Calculation Sheet (Pre-Op)'!19:19,'Calculation Sheet (Pre-Op)'!$5:$5,$C$2,'Calculation Sheet (Pre-Op)'!$3:$3,X$4)</f>
        <v>0</v>
      </c>
      <c r="Y28" s="18">
        <f>SUMIFS('Calculation Sheet (Trading)'!43:43,'Calculation Sheet (Trading)'!$18:$18,$C$2,'Calculation Sheet (Trading)'!$3:$3,Y$4)+SUMIFS('Calculation Sheet (Pre-Op)'!19:19,'Calculation Sheet (Pre-Op)'!$5:$5,$C$2,'Calculation Sheet (Pre-Op)'!$3:$3,Y$4)</f>
        <v>0</v>
      </c>
      <c r="Z28" s="18">
        <f>SUMIFS('Calculation Sheet (Trading)'!43:43,'Calculation Sheet (Trading)'!$18:$18,$C$2,'Calculation Sheet (Trading)'!$3:$3,Z$4)+SUMIFS('Calculation Sheet (Pre-Op)'!19:19,'Calculation Sheet (Pre-Op)'!$5:$5,$C$2,'Calculation Sheet (Pre-Op)'!$3:$3,Z$4)</f>
        <v>0</v>
      </c>
      <c r="AA28" s="18">
        <f>SUMIFS('Calculation Sheet (Trading)'!43:43,'Calculation Sheet (Trading)'!$18:$18,$C$2,'Calculation Sheet (Trading)'!$3:$3,AA$4)+SUMIFS('Calculation Sheet (Pre-Op)'!19:19,'Calculation Sheet (Pre-Op)'!$5:$5,$C$2,'Calculation Sheet (Pre-Op)'!$3:$3,AA$4)</f>
        <v>0</v>
      </c>
      <c r="AB28" s="29">
        <f>SUMIFS('Calculation Sheet (Trading)'!43:43,'Calculation Sheet (Trading)'!$18:$18,$C$2,'Calculation Sheet (Trading)'!$3:$3,AB$4)+SUMIFS('Calculation Sheet (Pre-Op)'!19:19,'Calculation Sheet (Pre-Op)'!$5:$5,$C$2,'Calculation Sheet (Pre-Op)'!$3:$3,AB$4)</f>
        <v>0</v>
      </c>
      <c r="AD28" s="28">
        <f t="shared" si="10"/>
        <v>0</v>
      </c>
      <c r="AE28" s="18">
        <f>IF($C$2="Adjusted",'Calculation Sheet (Pre-Op)'!AF19,0)</f>
        <v>0</v>
      </c>
      <c r="AF28" s="29">
        <f t="shared" si="11"/>
        <v>0</v>
      </c>
    </row>
    <row r="29" spans="1:35" x14ac:dyDescent="0.25">
      <c r="A29" s="329" t="s">
        <v>68</v>
      </c>
      <c r="C29" s="64" t="s">
        <v>144</v>
      </c>
      <c r="D29" s="18">
        <f>SUMIFS('Calculation Sheet (Trading)'!44:44,'Calculation Sheet (Trading)'!$18:$18,$C$2,'Calculation Sheet (Trading)'!$3:$3,D$4)+SUMIFS('Calculation Sheet (Pre-Op)'!20:20,'Calculation Sheet (Pre-Op)'!$5:$5,$C$2,'Calculation Sheet (Pre-Op)'!$3:$3,D$4)</f>
        <v>0</v>
      </c>
      <c r="E29" s="18">
        <f>SUMIFS('Calculation Sheet (Trading)'!44:44,'Calculation Sheet (Trading)'!$18:$18,$C$2,'Calculation Sheet (Trading)'!$3:$3,E$4)+SUMIFS('Calculation Sheet (Pre-Op)'!20:20,'Calculation Sheet (Pre-Op)'!$5:$5,$C$2,'Calculation Sheet (Pre-Op)'!$3:$3,E$4)</f>
        <v>0</v>
      </c>
      <c r="F29" s="18">
        <f>SUMIFS('Calculation Sheet (Trading)'!44:44,'Calculation Sheet (Trading)'!$18:$18,$C$2,'Calculation Sheet (Trading)'!$3:$3,F$4)+SUMIFS('Calculation Sheet (Pre-Op)'!20:20,'Calculation Sheet (Pre-Op)'!$5:$5,$C$2,'Calculation Sheet (Pre-Op)'!$3:$3,F$4)</f>
        <v>0</v>
      </c>
      <c r="G29" s="18">
        <f>SUMIFS('Calculation Sheet (Trading)'!44:44,'Calculation Sheet (Trading)'!$18:$18,$C$2,'Calculation Sheet (Trading)'!$3:$3,G$4)+SUMIFS('Calculation Sheet (Pre-Op)'!20:20,'Calculation Sheet (Pre-Op)'!$5:$5,$C$2,'Calculation Sheet (Pre-Op)'!$3:$3,G$4)</f>
        <v>0</v>
      </c>
      <c r="H29" s="18">
        <f>SUMIFS('Calculation Sheet (Trading)'!44:44,'Calculation Sheet (Trading)'!$18:$18,$C$2,'Calculation Sheet (Trading)'!$3:$3,H$4)+SUMIFS('Calculation Sheet (Pre-Op)'!20:20,'Calculation Sheet (Pre-Op)'!$5:$5,$C$2,'Calculation Sheet (Pre-Op)'!$3:$3,H$4)</f>
        <v>0</v>
      </c>
      <c r="I29" s="18">
        <f>SUMIFS('Calculation Sheet (Trading)'!44:44,'Calculation Sheet (Trading)'!$18:$18,$C$2,'Calculation Sheet (Trading)'!$3:$3,I$4)+SUMIFS('Calculation Sheet (Pre-Op)'!20:20,'Calculation Sheet (Pre-Op)'!$5:$5,$C$2,'Calculation Sheet (Pre-Op)'!$3:$3,I$4)</f>
        <v>0</v>
      </c>
      <c r="J29" s="18">
        <f>SUMIFS('Calculation Sheet (Trading)'!44:44,'Calculation Sheet (Trading)'!$18:$18,$C$2,'Calculation Sheet (Trading)'!$3:$3,J$4)+SUMIFS('Calculation Sheet (Pre-Op)'!20:20,'Calculation Sheet (Pre-Op)'!$5:$5,$C$2,'Calculation Sheet (Pre-Op)'!$3:$3,J$4)</f>
        <v>0</v>
      </c>
      <c r="K29" s="18">
        <f>SUMIFS('Calculation Sheet (Trading)'!44:44,'Calculation Sheet (Trading)'!$18:$18,$C$2,'Calculation Sheet (Trading)'!$3:$3,K$4)+SUMIFS('Calculation Sheet (Pre-Op)'!20:20,'Calculation Sheet (Pre-Op)'!$5:$5,$C$2,'Calculation Sheet (Pre-Op)'!$3:$3,K$4)</f>
        <v>0</v>
      </c>
      <c r="L29" s="18">
        <f>SUMIFS('Calculation Sheet (Trading)'!44:44,'Calculation Sheet (Trading)'!$18:$18,$C$2,'Calculation Sheet (Trading)'!$3:$3,L$4)+SUMIFS('Calculation Sheet (Pre-Op)'!20:20,'Calculation Sheet (Pre-Op)'!$5:$5,$C$2,'Calculation Sheet (Pre-Op)'!$3:$3,L$4)</f>
        <v>0</v>
      </c>
      <c r="M29" s="18">
        <f>SUMIFS('Calculation Sheet (Trading)'!44:44,'Calculation Sheet (Trading)'!$18:$18,$C$2,'Calculation Sheet (Trading)'!$3:$3,M$4)+SUMIFS('Calculation Sheet (Pre-Op)'!20:20,'Calculation Sheet (Pre-Op)'!$5:$5,$C$2,'Calculation Sheet (Pre-Op)'!$3:$3,M$4)</f>
        <v>0</v>
      </c>
      <c r="N29" s="18">
        <f>SUMIFS('Calculation Sheet (Trading)'!44:44,'Calculation Sheet (Trading)'!$18:$18,$C$2,'Calculation Sheet (Trading)'!$3:$3,N$4)+SUMIFS('Calculation Sheet (Pre-Op)'!20:20,'Calculation Sheet (Pre-Op)'!$5:$5,$C$2,'Calculation Sheet (Pre-Op)'!$3:$3,N$4)</f>
        <v>0</v>
      </c>
      <c r="O29" s="18">
        <f>SUMIFS('Calculation Sheet (Trading)'!44:44,'Calculation Sheet (Trading)'!$18:$18,$C$2,'Calculation Sheet (Trading)'!$3:$3,O$4)+SUMIFS('Calculation Sheet (Pre-Op)'!20:20,'Calculation Sheet (Pre-Op)'!$5:$5,$C$2,'Calculation Sheet (Pre-Op)'!$3:$3,O$4)</f>
        <v>0</v>
      </c>
      <c r="P29" s="18">
        <f>SUMIFS('Calculation Sheet (Trading)'!44:44,'Calculation Sheet (Trading)'!$18:$18,$C$2,'Calculation Sheet (Trading)'!$3:$3,P$4)+SUMIFS('Calculation Sheet (Pre-Op)'!20:20,'Calculation Sheet (Pre-Op)'!$5:$5,$C$2,'Calculation Sheet (Pre-Op)'!$3:$3,P$4)</f>
        <v>0</v>
      </c>
      <c r="Q29" s="18">
        <f>SUMIFS('Calculation Sheet (Trading)'!44:44,'Calculation Sheet (Trading)'!$18:$18,$C$2,'Calculation Sheet (Trading)'!$3:$3,Q$4)+SUMIFS('Calculation Sheet (Pre-Op)'!20:20,'Calculation Sheet (Pre-Op)'!$5:$5,$C$2,'Calculation Sheet (Pre-Op)'!$3:$3,Q$4)</f>
        <v>0</v>
      </c>
      <c r="R29" s="18">
        <f>SUMIFS('Calculation Sheet (Trading)'!44:44,'Calculation Sheet (Trading)'!$18:$18,$C$2,'Calculation Sheet (Trading)'!$3:$3,R$4)+SUMIFS('Calculation Sheet (Pre-Op)'!20:20,'Calculation Sheet (Pre-Op)'!$5:$5,$C$2,'Calculation Sheet (Pre-Op)'!$3:$3,R$4)</f>
        <v>0</v>
      </c>
      <c r="S29" s="18">
        <f>SUMIFS('Calculation Sheet (Trading)'!44:44,'Calculation Sheet (Trading)'!$18:$18,$C$2,'Calculation Sheet (Trading)'!$3:$3,S$4)+SUMIFS('Calculation Sheet (Pre-Op)'!20:20,'Calculation Sheet (Pre-Op)'!$5:$5,$C$2,'Calculation Sheet (Pre-Op)'!$3:$3,S$4)</f>
        <v>0</v>
      </c>
      <c r="T29" s="18">
        <f>SUMIFS('Calculation Sheet (Trading)'!44:44,'Calculation Sheet (Trading)'!$18:$18,$C$2,'Calculation Sheet (Trading)'!$3:$3,T$4)+SUMIFS('Calculation Sheet (Pre-Op)'!20:20,'Calculation Sheet (Pre-Op)'!$5:$5,$C$2,'Calculation Sheet (Pre-Op)'!$3:$3,T$4)</f>
        <v>0</v>
      </c>
      <c r="U29" s="18">
        <f>SUMIFS('Calculation Sheet (Trading)'!44:44,'Calculation Sheet (Trading)'!$18:$18,$C$2,'Calculation Sheet (Trading)'!$3:$3,U$4)+SUMIFS('Calculation Sheet (Pre-Op)'!20:20,'Calculation Sheet (Pre-Op)'!$5:$5,$C$2,'Calculation Sheet (Pre-Op)'!$3:$3,U$4)</f>
        <v>0</v>
      </c>
      <c r="V29" s="18">
        <f>SUMIFS('Calculation Sheet (Trading)'!44:44,'Calculation Sheet (Trading)'!$18:$18,$C$2,'Calculation Sheet (Trading)'!$3:$3,V$4)+SUMIFS('Calculation Sheet (Pre-Op)'!20:20,'Calculation Sheet (Pre-Op)'!$5:$5,$C$2,'Calculation Sheet (Pre-Op)'!$3:$3,V$4)</f>
        <v>0</v>
      </c>
      <c r="W29" s="18">
        <f>SUMIFS('Calculation Sheet (Trading)'!44:44,'Calculation Sheet (Trading)'!$18:$18,$C$2,'Calculation Sheet (Trading)'!$3:$3,W$4)+SUMIFS('Calculation Sheet (Pre-Op)'!20:20,'Calculation Sheet (Pre-Op)'!$5:$5,$C$2,'Calculation Sheet (Pre-Op)'!$3:$3,W$4)</f>
        <v>0</v>
      </c>
      <c r="X29" s="18">
        <f>SUMIFS('Calculation Sheet (Trading)'!44:44,'Calculation Sheet (Trading)'!$18:$18,$C$2,'Calculation Sheet (Trading)'!$3:$3,X$4)+SUMIFS('Calculation Sheet (Pre-Op)'!20:20,'Calculation Sheet (Pre-Op)'!$5:$5,$C$2,'Calculation Sheet (Pre-Op)'!$3:$3,X$4)</f>
        <v>0</v>
      </c>
      <c r="Y29" s="18">
        <f>SUMIFS('Calculation Sheet (Trading)'!44:44,'Calculation Sheet (Trading)'!$18:$18,$C$2,'Calculation Sheet (Trading)'!$3:$3,Y$4)+SUMIFS('Calculation Sheet (Pre-Op)'!20:20,'Calculation Sheet (Pre-Op)'!$5:$5,$C$2,'Calculation Sheet (Pre-Op)'!$3:$3,Y$4)</f>
        <v>0</v>
      </c>
      <c r="Z29" s="18">
        <f>SUMIFS('Calculation Sheet (Trading)'!44:44,'Calculation Sheet (Trading)'!$18:$18,$C$2,'Calculation Sheet (Trading)'!$3:$3,Z$4)+SUMIFS('Calculation Sheet (Pre-Op)'!20:20,'Calculation Sheet (Pre-Op)'!$5:$5,$C$2,'Calculation Sheet (Pre-Op)'!$3:$3,Z$4)</f>
        <v>0</v>
      </c>
      <c r="AA29" s="18">
        <f>SUMIFS('Calculation Sheet (Trading)'!44:44,'Calculation Sheet (Trading)'!$18:$18,$C$2,'Calculation Sheet (Trading)'!$3:$3,AA$4)+SUMIFS('Calculation Sheet (Pre-Op)'!20:20,'Calculation Sheet (Pre-Op)'!$5:$5,$C$2,'Calculation Sheet (Pre-Op)'!$3:$3,AA$4)</f>
        <v>0</v>
      </c>
      <c r="AB29" s="29">
        <f>SUMIFS('Calculation Sheet (Trading)'!44:44,'Calculation Sheet (Trading)'!$18:$18,$C$2,'Calculation Sheet (Trading)'!$3:$3,AB$4)+SUMIFS('Calculation Sheet (Pre-Op)'!20:20,'Calculation Sheet (Pre-Op)'!$5:$5,$C$2,'Calculation Sheet (Pre-Op)'!$3:$3,AB$4)</f>
        <v>0</v>
      </c>
      <c r="AD29" s="28">
        <f t="shared" si="10"/>
        <v>0</v>
      </c>
      <c r="AE29" s="18">
        <f>IF($C$2="Adjusted",'Calculation Sheet (Pre-Op)'!AF20,0)</f>
        <v>0</v>
      </c>
      <c r="AF29" s="29">
        <f t="shared" si="11"/>
        <v>0</v>
      </c>
    </row>
    <row r="30" spans="1:35" x14ac:dyDescent="0.25">
      <c r="A30" s="329" t="s">
        <v>68</v>
      </c>
      <c r="B30" t="s">
        <v>68</v>
      </c>
      <c r="C30" s="64" t="s">
        <v>47</v>
      </c>
      <c r="D30" s="18" t="e">
        <f>SUMIFS('Calculation Sheet (Trading)'!45:45,'Calculation Sheet (Trading)'!$18:$18,$C$2,'Calculation Sheet (Trading)'!$3:$3,D$4)+SUMIFS('Calculation Sheet (Pre-Op)'!21:21,'Calculation Sheet (Pre-Op)'!$5:$5,$C$2,'Calculation Sheet (Pre-Op)'!$3:$3,D$4)</f>
        <v>#DIV/0!</v>
      </c>
      <c r="E30" s="18" t="e">
        <f>SUMIFS('Calculation Sheet (Trading)'!45:45,'Calculation Sheet (Trading)'!$18:$18,$C$2,'Calculation Sheet (Trading)'!$3:$3,E$4)+SUMIFS('Calculation Sheet (Pre-Op)'!21:21,'Calculation Sheet (Pre-Op)'!$5:$5,$C$2,'Calculation Sheet (Pre-Op)'!$3:$3,E$4)</f>
        <v>#DIV/0!</v>
      </c>
      <c r="F30" s="18" t="e">
        <f>SUMIFS('Calculation Sheet (Trading)'!45:45,'Calculation Sheet (Trading)'!$18:$18,$C$2,'Calculation Sheet (Trading)'!$3:$3,F$4)+SUMIFS('Calculation Sheet (Pre-Op)'!21:21,'Calculation Sheet (Pre-Op)'!$5:$5,$C$2,'Calculation Sheet (Pre-Op)'!$3:$3,F$4)</f>
        <v>#DIV/0!</v>
      </c>
      <c r="G30" s="18" t="e">
        <f>SUMIFS('Calculation Sheet (Trading)'!45:45,'Calculation Sheet (Trading)'!$18:$18,$C$2,'Calculation Sheet (Trading)'!$3:$3,G$4)+SUMIFS('Calculation Sheet (Pre-Op)'!21:21,'Calculation Sheet (Pre-Op)'!$5:$5,$C$2,'Calculation Sheet (Pre-Op)'!$3:$3,G$4)</f>
        <v>#DIV/0!</v>
      </c>
      <c r="H30" s="18" t="e">
        <f>SUMIFS('Calculation Sheet (Trading)'!45:45,'Calculation Sheet (Trading)'!$18:$18,$C$2,'Calculation Sheet (Trading)'!$3:$3,H$4)+SUMIFS('Calculation Sheet (Pre-Op)'!21:21,'Calculation Sheet (Pre-Op)'!$5:$5,$C$2,'Calculation Sheet (Pre-Op)'!$3:$3,H$4)</f>
        <v>#DIV/0!</v>
      </c>
      <c r="I30" s="18" t="e">
        <f>SUMIFS('Calculation Sheet (Trading)'!45:45,'Calculation Sheet (Trading)'!$18:$18,$C$2,'Calculation Sheet (Trading)'!$3:$3,I$4)+SUMIFS('Calculation Sheet (Pre-Op)'!21:21,'Calculation Sheet (Pre-Op)'!$5:$5,$C$2,'Calculation Sheet (Pre-Op)'!$3:$3,I$4)</f>
        <v>#DIV/0!</v>
      </c>
      <c r="J30" s="18" t="e">
        <f>SUMIFS('Calculation Sheet (Trading)'!45:45,'Calculation Sheet (Trading)'!$18:$18,$C$2,'Calculation Sheet (Trading)'!$3:$3,J$4)+SUMIFS('Calculation Sheet (Pre-Op)'!21:21,'Calculation Sheet (Pre-Op)'!$5:$5,$C$2,'Calculation Sheet (Pre-Op)'!$3:$3,J$4)</f>
        <v>#DIV/0!</v>
      </c>
      <c r="K30" s="18" t="e">
        <f>SUMIFS('Calculation Sheet (Trading)'!45:45,'Calculation Sheet (Trading)'!$18:$18,$C$2,'Calculation Sheet (Trading)'!$3:$3,K$4)+SUMIFS('Calculation Sheet (Pre-Op)'!21:21,'Calculation Sheet (Pre-Op)'!$5:$5,$C$2,'Calculation Sheet (Pre-Op)'!$3:$3,K$4)</f>
        <v>#DIV/0!</v>
      </c>
      <c r="L30" s="18" t="e">
        <f>SUMIFS('Calculation Sheet (Trading)'!45:45,'Calculation Sheet (Trading)'!$18:$18,$C$2,'Calculation Sheet (Trading)'!$3:$3,L$4)+SUMIFS('Calculation Sheet (Pre-Op)'!21:21,'Calculation Sheet (Pre-Op)'!$5:$5,$C$2,'Calculation Sheet (Pre-Op)'!$3:$3,L$4)</f>
        <v>#DIV/0!</v>
      </c>
      <c r="M30" s="18" t="e">
        <f>SUMIFS('Calculation Sheet (Trading)'!45:45,'Calculation Sheet (Trading)'!$18:$18,$C$2,'Calculation Sheet (Trading)'!$3:$3,M$4)+SUMIFS('Calculation Sheet (Pre-Op)'!21:21,'Calculation Sheet (Pre-Op)'!$5:$5,$C$2,'Calculation Sheet (Pre-Op)'!$3:$3,M$4)</f>
        <v>#DIV/0!</v>
      </c>
      <c r="N30" s="18" t="e">
        <f>SUMIFS('Calculation Sheet (Trading)'!45:45,'Calculation Sheet (Trading)'!$18:$18,$C$2,'Calculation Sheet (Trading)'!$3:$3,N$4)+SUMIFS('Calculation Sheet (Pre-Op)'!21:21,'Calculation Sheet (Pre-Op)'!$5:$5,$C$2,'Calculation Sheet (Pre-Op)'!$3:$3,N$4)</f>
        <v>#DIV/0!</v>
      </c>
      <c r="O30" s="18" t="e">
        <f>SUMIFS('Calculation Sheet (Trading)'!45:45,'Calculation Sheet (Trading)'!$18:$18,$C$2,'Calculation Sheet (Trading)'!$3:$3,O$4)+SUMIFS('Calculation Sheet (Pre-Op)'!21:21,'Calculation Sheet (Pre-Op)'!$5:$5,$C$2,'Calculation Sheet (Pre-Op)'!$3:$3,O$4)</f>
        <v>#DIV/0!</v>
      </c>
      <c r="P30" s="18" t="e">
        <f>SUMIFS('Calculation Sheet (Trading)'!45:45,'Calculation Sheet (Trading)'!$18:$18,$C$2,'Calculation Sheet (Trading)'!$3:$3,P$4)+SUMIFS('Calculation Sheet (Pre-Op)'!21:21,'Calculation Sheet (Pre-Op)'!$5:$5,$C$2,'Calculation Sheet (Pre-Op)'!$3:$3,P$4)</f>
        <v>#DIV/0!</v>
      </c>
      <c r="Q30" s="18" t="e">
        <f>SUMIFS('Calculation Sheet (Trading)'!45:45,'Calculation Sheet (Trading)'!$18:$18,$C$2,'Calculation Sheet (Trading)'!$3:$3,Q$4)+SUMIFS('Calculation Sheet (Pre-Op)'!21:21,'Calculation Sheet (Pre-Op)'!$5:$5,$C$2,'Calculation Sheet (Pre-Op)'!$3:$3,Q$4)</f>
        <v>#DIV/0!</v>
      </c>
      <c r="R30" s="18" t="e">
        <f>SUMIFS('Calculation Sheet (Trading)'!45:45,'Calculation Sheet (Trading)'!$18:$18,$C$2,'Calculation Sheet (Trading)'!$3:$3,R$4)+SUMIFS('Calculation Sheet (Pre-Op)'!21:21,'Calculation Sheet (Pre-Op)'!$5:$5,$C$2,'Calculation Sheet (Pre-Op)'!$3:$3,R$4)</f>
        <v>#DIV/0!</v>
      </c>
      <c r="S30" s="18" t="e">
        <f>SUMIFS('Calculation Sheet (Trading)'!45:45,'Calculation Sheet (Trading)'!$18:$18,$C$2,'Calculation Sheet (Trading)'!$3:$3,S$4)+SUMIFS('Calculation Sheet (Pre-Op)'!21:21,'Calculation Sheet (Pre-Op)'!$5:$5,$C$2,'Calculation Sheet (Pre-Op)'!$3:$3,S$4)</f>
        <v>#DIV/0!</v>
      </c>
      <c r="T30" s="18" t="e">
        <f>SUMIFS('Calculation Sheet (Trading)'!45:45,'Calculation Sheet (Trading)'!$18:$18,$C$2,'Calculation Sheet (Trading)'!$3:$3,T$4)+SUMIFS('Calculation Sheet (Pre-Op)'!21:21,'Calculation Sheet (Pre-Op)'!$5:$5,$C$2,'Calculation Sheet (Pre-Op)'!$3:$3,T$4)</f>
        <v>#DIV/0!</v>
      </c>
      <c r="U30" s="18" t="e">
        <f>SUMIFS('Calculation Sheet (Trading)'!45:45,'Calculation Sheet (Trading)'!$18:$18,$C$2,'Calculation Sheet (Trading)'!$3:$3,U$4)+SUMIFS('Calculation Sheet (Pre-Op)'!21:21,'Calculation Sheet (Pre-Op)'!$5:$5,$C$2,'Calculation Sheet (Pre-Op)'!$3:$3,U$4)</f>
        <v>#DIV/0!</v>
      </c>
      <c r="V30" s="18" t="e">
        <f>SUMIFS('Calculation Sheet (Trading)'!45:45,'Calculation Sheet (Trading)'!$18:$18,$C$2,'Calculation Sheet (Trading)'!$3:$3,V$4)+SUMIFS('Calculation Sheet (Pre-Op)'!21:21,'Calculation Sheet (Pre-Op)'!$5:$5,$C$2,'Calculation Sheet (Pre-Op)'!$3:$3,V$4)</f>
        <v>#DIV/0!</v>
      </c>
      <c r="W30" s="18" t="e">
        <f>SUMIFS('Calculation Sheet (Trading)'!45:45,'Calculation Sheet (Trading)'!$18:$18,$C$2,'Calculation Sheet (Trading)'!$3:$3,W$4)+SUMIFS('Calculation Sheet (Pre-Op)'!21:21,'Calculation Sheet (Pre-Op)'!$5:$5,$C$2,'Calculation Sheet (Pre-Op)'!$3:$3,W$4)</f>
        <v>#DIV/0!</v>
      </c>
      <c r="X30" s="18" t="e">
        <f>SUMIFS('Calculation Sheet (Trading)'!45:45,'Calculation Sheet (Trading)'!$18:$18,$C$2,'Calculation Sheet (Trading)'!$3:$3,X$4)+SUMIFS('Calculation Sheet (Pre-Op)'!21:21,'Calculation Sheet (Pre-Op)'!$5:$5,$C$2,'Calculation Sheet (Pre-Op)'!$3:$3,X$4)</f>
        <v>#DIV/0!</v>
      </c>
      <c r="Y30" s="18" t="e">
        <f>SUMIFS('Calculation Sheet (Trading)'!45:45,'Calculation Sheet (Trading)'!$18:$18,$C$2,'Calculation Sheet (Trading)'!$3:$3,Y$4)+SUMIFS('Calculation Sheet (Pre-Op)'!21:21,'Calculation Sheet (Pre-Op)'!$5:$5,$C$2,'Calculation Sheet (Pre-Op)'!$3:$3,Y$4)</f>
        <v>#DIV/0!</v>
      </c>
      <c r="Z30" s="18" t="e">
        <f>SUMIFS('Calculation Sheet (Trading)'!45:45,'Calculation Sheet (Trading)'!$18:$18,$C$2,'Calculation Sheet (Trading)'!$3:$3,Z$4)+SUMIFS('Calculation Sheet (Pre-Op)'!21:21,'Calculation Sheet (Pre-Op)'!$5:$5,$C$2,'Calculation Sheet (Pre-Op)'!$3:$3,Z$4)</f>
        <v>#DIV/0!</v>
      </c>
      <c r="AA30" s="18" t="e">
        <f>SUMIFS('Calculation Sheet (Trading)'!45:45,'Calculation Sheet (Trading)'!$18:$18,$C$2,'Calculation Sheet (Trading)'!$3:$3,AA$4)+SUMIFS('Calculation Sheet (Pre-Op)'!21:21,'Calculation Sheet (Pre-Op)'!$5:$5,$C$2,'Calculation Sheet (Pre-Op)'!$3:$3,AA$4)</f>
        <v>#DIV/0!</v>
      </c>
      <c r="AB30" s="29" t="e">
        <f>SUMIFS('Calculation Sheet (Trading)'!45:45,'Calculation Sheet (Trading)'!$18:$18,$C$2,'Calculation Sheet (Trading)'!$3:$3,AB$4)+SUMIFS('Calculation Sheet (Pre-Op)'!21:21,'Calculation Sheet (Pre-Op)'!$5:$5,$C$2,'Calculation Sheet (Pre-Op)'!$3:$3,AB$4)</f>
        <v>#DIV/0!</v>
      </c>
      <c r="AD30" s="28" t="e">
        <f t="shared" si="10"/>
        <v>#DIV/0!</v>
      </c>
      <c r="AE30" s="362">
        <f>IF($C$2="Adjusted",'Calculation Sheet (Pre-Op)'!AF21,0)</f>
        <v>0</v>
      </c>
      <c r="AF30" s="29" t="e">
        <f t="shared" si="11"/>
        <v>#DIV/0!</v>
      </c>
      <c r="AI30" s="363"/>
    </row>
    <row r="31" spans="1:35" x14ac:dyDescent="0.25">
      <c r="A31" s="329" t="s">
        <v>69</v>
      </c>
      <c r="B31" t="s">
        <v>69</v>
      </c>
      <c r="C31" s="64" t="s">
        <v>48</v>
      </c>
      <c r="D31" s="18">
        <f>SUMIFS('Calculation Sheet (Trading)'!46:46,'Calculation Sheet (Trading)'!$18:$18,$C$2,'Calculation Sheet (Trading)'!$3:$3,D$4)+SUMIFS('Calculation Sheet (Pre-Op)'!22:22,'Calculation Sheet (Pre-Op)'!$5:$5,$C$2,'Calculation Sheet (Pre-Op)'!$3:$3,D$4)</f>
        <v>0</v>
      </c>
      <c r="E31" s="18">
        <f>SUMIFS('Calculation Sheet (Trading)'!46:46,'Calculation Sheet (Trading)'!$18:$18,$C$2,'Calculation Sheet (Trading)'!$3:$3,E$4)+SUMIFS('Calculation Sheet (Pre-Op)'!22:22,'Calculation Sheet (Pre-Op)'!$5:$5,$C$2,'Calculation Sheet (Pre-Op)'!$3:$3,E$4)</f>
        <v>0</v>
      </c>
      <c r="F31" s="18">
        <f>SUMIFS('Calculation Sheet (Trading)'!46:46,'Calculation Sheet (Trading)'!$18:$18,$C$2,'Calculation Sheet (Trading)'!$3:$3,F$4)+SUMIFS('Calculation Sheet (Pre-Op)'!22:22,'Calculation Sheet (Pre-Op)'!$5:$5,$C$2,'Calculation Sheet (Pre-Op)'!$3:$3,F$4)</f>
        <v>0</v>
      </c>
      <c r="G31" s="18">
        <f>SUMIFS('Calculation Sheet (Trading)'!46:46,'Calculation Sheet (Trading)'!$18:$18,$C$2,'Calculation Sheet (Trading)'!$3:$3,G$4)+SUMIFS('Calculation Sheet (Pre-Op)'!22:22,'Calculation Sheet (Pre-Op)'!$5:$5,$C$2,'Calculation Sheet (Pre-Op)'!$3:$3,G$4)</f>
        <v>0</v>
      </c>
      <c r="H31" s="18">
        <f>SUMIFS('Calculation Sheet (Trading)'!46:46,'Calculation Sheet (Trading)'!$18:$18,$C$2,'Calculation Sheet (Trading)'!$3:$3,H$4)+SUMIFS('Calculation Sheet (Pre-Op)'!22:22,'Calculation Sheet (Pre-Op)'!$5:$5,$C$2,'Calculation Sheet (Pre-Op)'!$3:$3,H$4)</f>
        <v>0</v>
      </c>
      <c r="I31" s="18">
        <f>SUMIFS('Calculation Sheet (Trading)'!46:46,'Calculation Sheet (Trading)'!$18:$18,$C$2,'Calculation Sheet (Trading)'!$3:$3,I$4)+SUMIFS('Calculation Sheet (Pre-Op)'!22:22,'Calculation Sheet (Pre-Op)'!$5:$5,$C$2,'Calculation Sheet (Pre-Op)'!$3:$3,I$4)</f>
        <v>0</v>
      </c>
      <c r="J31" s="18">
        <f>SUMIFS('Calculation Sheet (Trading)'!46:46,'Calculation Sheet (Trading)'!$18:$18,$C$2,'Calculation Sheet (Trading)'!$3:$3,J$4)+SUMIFS('Calculation Sheet (Pre-Op)'!22:22,'Calculation Sheet (Pre-Op)'!$5:$5,$C$2,'Calculation Sheet (Pre-Op)'!$3:$3,J$4)</f>
        <v>0</v>
      </c>
      <c r="K31" s="18">
        <f>SUMIFS('Calculation Sheet (Trading)'!46:46,'Calculation Sheet (Trading)'!$18:$18,$C$2,'Calculation Sheet (Trading)'!$3:$3,K$4)+SUMIFS('Calculation Sheet (Pre-Op)'!22:22,'Calculation Sheet (Pre-Op)'!$5:$5,$C$2,'Calculation Sheet (Pre-Op)'!$3:$3,K$4)</f>
        <v>0</v>
      </c>
      <c r="L31" s="18">
        <f>SUMIFS('Calculation Sheet (Trading)'!46:46,'Calculation Sheet (Trading)'!$18:$18,$C$2,'Calculation Sheet (Trading)'!$3:$3,L$4)+SUMIFS('Calculation Sheet (Pre-Op)'!22:22,'Calculation Sheet (Pre-Op)'!$5:$5,$C$2,'Calculation Sheet (Pre-Op)'!$3:$3,L$4)</f>
        <v>0</v>
      </c>
      <c r="M31" s="18">
        <f>SUMIFS('Calculation Sheet (Trading)'!46:46,'Calculation Sheet (Trading)'!$18:$18,$C$2,'Calculation Sheet (Trading)'!$3:$3,M$4)+SUMIFS('Calculation Sheet (Pre-Op)'!22:22,'Calculation Sheet (Pre-Op)'!$5:$5,$C$2,'Calculation Sheet (Pre-Op)'!$3:$3,M$4)</f>
        <v>0</v>
      </c>
      <c r="N31" s="18">
        <f>SUMIFS('Calculation Sheet (Trading)'!46:46,'Calculation Sheet (Trading)'!$18:$18,$C$2,'Calculation Sheet (Trading)'!$3:$3,N$4)+SUMIFS('Calculation Sheet (Pre-Op)'!22:22,'Calculation Sheet (Pre-Op)'!$5:$5,$C$2,'Calculation Sheet (Pre-Op)'!$3:$3,N$4)</f>
        <v>0</v>
      </c>
      <c r="O31" s="18">
        <f>SUMIFS('Calculation Sheet (Trading)'!46:46,'Calculation Sheet (Trading)'!$18:$18,$C$2,'Calculation Sheet (Trading)'!$3:$3,O$4)+SUMIFS('Calculation Sheet (Pre-Op)'!22:22,'Calculation Sheet (Pre-Op)'!$5:$5,$C$2,'Calculation Sheet (Pre-Op)'!$3:$3,O$4)</f>
        <v>0</v>
      </c>
      <c r="P31" s="18">
        <f>SUMIFS('Calculation Sheet (Trading)'!46:46,'Calculation Sheet (Trading)'!$18:$18,$C$2,'Calculation Sheet (Trading)'!$3:$3,P$4)+SUMIFS('Calculation Sheet (Pre-Op)'!22:22,'Calculation Sheet (Pre-Op)'!$5:$5,$C$2,'Calculation Sheet (Pre-Op)'!$3:$3,P$4)</f>
        <v>0</v>
      </c>
      <c r="Q31" s="18">
        <f>SUMIFS('Calculation Sheet (Trading)'!46:46,'Calculation Sheet (Trading)'!$18:$18,$C$2,'Calculation Sheet (Trading)'!$3:$3,Q$4)+SUMIFS('Calculation Sheet (Pre-Op)'!22:22,'Calculation Sheet (Pre-Op)'!$5:$5,$C$2,'Calculation Sheet (Pre-Op)'!$3:$3,Q$4)</f>
        <v>0</v>
      </c>
      <c r="R31" s="18">
        <f>SUMIFS('Calculation Sheet (Trading)'!46:46,'Calculation Sheet (Trading)'!$18:$18,$C$2,'Calculation Sheet (Trading)'!$3:$3,R$4)+SUMIFS('Calculation Sheet (Pre-Op)'!22:22,'Calculation Sheet (Pre-Op)'!$5:$5,$C$2,'Calculation Sheet (Pre-Op)'!$3:$3,R$4)</f>
        <v>0</v>
      </c>
      <c r="S31" s="18">
        <f>SUMIFS('Calculation Sheet (Trading)'!46:46,'Calculation Sheet (Trading)'!$18:$18,$C$2,'Calculation Sheet (Trading)'!$3:$3,S$4)+SUMIFS('Calculation Sheet (Pre-Op)'!22:22,'Calculation Sheet (Pre-Op)'!$5:$5,$C$2,'Calculation Sheet (Pre-Op)'!$3:$3,S$4)</f>
        <v>0</v>
      </c>
      <c r="T31" s="18">
        <f>SUMIFS('Calculation Sheet (Trading)'!46:46,'Calculation Sheet (Trading)'!$18:$18,$C$2,'Calculation Sheet (Trading)'!$3:$3,T$4)+SUMIFS('Calculation Sheet (Pre-Op)'!22:22,'Calculation Sheet (Pre-Op)'!$5:$5,$C$2,'Calculation Sheet (Pre-Op)'!$3:$3,T$4)</f>
        <v>0</v>
      </c>
      <c r="U31" s="18">
        <f>SUMIFS('Calculation Sheet (Trading)'!46:46,'Calculation Sheet (Trading)'!$18:$18,$C$2,'Calculation Sheet (Trading)'!$3:$3,U$4)+SUMIFS('Calculation Sheet (Pre-Op)'!22:22,'Calculation Sheet (Pre-Op)'!$5:$5,$C$2,'Calculation Sheet (Pre-Op)'!$3:$3,U$4)</f>
        <v>0</v>
      </c>
      <c r="V31" s="18">
        <f>SUMIFS('Calculation Sheet (Trading)'!46:46,'Calculation Sheet (Trading)'!$18:$18,$C$2,'Calculation Sheet (Trading)'!$3:$3,V$4)+SUMIFS('Calculation Sheet (Pre-Op)'!22:22,'Calculation Sheet (Pre-Op)'!$5:$5,$C$2,'Calculation Sheet (Pre-Op)'!$3:$3,V$4)</f>
        <v>0</v>
      </c>
      <c r="W31" s="18">
        <f>SUMIFS('Calculation Sheet (Trading)'!46:46,'Calculation Sheet (Trading)'!$18:$18,$C$2,'Calculation Sheet (Trading)'!$3:$3,W$4)+SUMIFS('Calculation Sheet (Pre-Op)'!22:22,'Calculation Sheet (Pre-Op)'!$5:$5,$C$2,'Calculation Sheet (Pre-Op)'!$3:$3,W$4)</f>
        <v>0</v>
      </c>
      <c r="X31" s="18">
        <f>SUMIFS('Calculation Sheet (Trading)'!46:46,'Calculation Sheet (Trading)'!$18:$18,$C$2,'Calculation Sheet (Trading)'!$3:$3,X$4)+SUMIFS('Calculation Sheet (Pre-Op)'!22:22,'Calculation Sheet (Pre-Op)'!$5:$5,$C$2,'Calculation Sheet (Pre-Op)'!$3:$3,X$4)</f>
        <v>0</v>
      </c>
      <c r="Y31" s="18">
        <f>SUMIFS('Calculation Sheet (Trading)'!46:46,'Calculation Sheet (Trading)'!$18:$18,$C$2,'Calculation Sheet (Trading)'!$3:$3,Y$4)+SUMIFS('Calculation Sheet (Pre-Op)'!22:22,'Calculation Sheet (Pre-Op)'!$5:$5,$C$2,'Calculation Sheet (Pre-Op)'!$3:$3,Y$4)</f>
        <v>0</v>
      </c>
      <c r="Z31" s="18">
        <f>SUMIFS('Calculation Sheet (Trading)'!46:46,'Calculation Sheet (Trading)'!$18:$18,$C$2,'Calculation Sheet (Trading)'!$3:$3,Z$4)+SUMIFS('Calculation Sheet (Pre-Op)'!22:22,'Calculation Sheet (Pre-Op)'!$5:$5,$C$2,'Calculation Sheet (Pre-Op)'!$3:$3,Z$4)</f>
        <v>0</v>
      </c>
      <c r="AA31" s="18">
        <f>SUMIFS('Calculation Sheet (Trading)'!46:46,'Calculation Sheet (Trading)'!$18:$18,$C$2,'Calculation Sheet (Trading)'!$3:$3,AA$4)+SUMIFS('Calculation Sheet (Pre-Op)'!22:22,'Calculation Sheet (Pre-Op)'!$5:$5,$C$2,'Calculation Sheet (Pre-Op)'!$3:$3,AA$4)</f>
        <v>0</v>
      </c>
      <c r="AB31" s="29">
        <f>SUMIFS('Calculation Sheet (Trading)'!46:46,'Calculation Sheet (Trading)'!$18:$18,$C$2,'Calculation Sheet (Trading)'!$3:$3,AB$4)+SUMIFS('Calculation Sheet (Pre-Op)'!22:22,'Calculation Sheet (Pre-Op)'!$5:$5,$C$2,'Calculation Sheet (Pre-Op)'!$3:$3,AB$4)</f>
        <v>0</v>
      </c>
      <c r="AD31" s="28">
        <f t="shared" si="10"/>
        <v>0</v>
      </c>
      <c r="AE31" s="362">
        <f>IF($C$2="Adjusted",'Calculation Sheet (Pre-Op)'!AF22,0)</f>
        <v>0</v>
      </c>
      <c r="AF31" s="29">
        <f t="shared" si="11"/>
        <v>0</v>
      </c>
      <c r="AI31" s="363"/>
    </row>
    <row r="32" spans="1:35" x14ac:dyDescent="0.25">
      <c r="A32" s="329" t="s">
        <v>68</v>
      </c>
      <c r="C32" s="64" t="s">
        <v>9</v>
      </c>
      <c r="D32" s="18">
        <f>SUMIFS('Calculation Sheet (Trading)'!47:47,'Calculation Sheet (Trading)'!$18:$18,$C$2,'Calculation Sheet (Trading)'!$3:$3,D$4)+SUMIFS('Calculation Sheet (Pre-Op)'!23:23,'Calculation Sheet (Pre-Op)'!$5:$5,$C$2,'Calculation Sheet (Pre-Op)'!$3:$3,D$4)</f>
        <v>0</v>
      </c>
      <c r="E32" s="18">
        <f>SUMIFS('Calculation Sheet (Trading)'!47:47,'Calculation Sheet (Trading)'!$18:$18,$C$2,'Calculation Sheet (Trading)'!$3:$3,E$4)+SUMIFS('Calculation Sheet (Pre-Op)'!23:23,'Calculation Sheet (Pre-Op)'!$5:$5,$C$2,'Calculation Sheet (Pre-Op)'!$3:$3,E$4)</f>
        <v>0</v>
      </c>
      <c r="F32" s="18">
        <f>SUMIFS('Calculation Sheet (Trading)'!47:47,'Calculation Sheet (Trading)'!$18:$18,$C$2,'Calculation Sheet (Trading)'!$3:$3,F$4)+SUMIFS('Calculation Sheet (Pre-Op)'!23:23,'Calculation Sheet (Pre-Op)'!$5:$5,$C$2,'Calculation Sheet (Pre-Op)'!$3:$3,F$4)</f>
        <v>0</v>
      </c>
      <c r="G32" s="18">
        <f>SUMIFS('Calculation Sheet (Trading)'!47:47,'Calculation Sheet (Trading)'!$18:$18,$C$2,'Calculation Sheet (Trading)'!$3:$3,G$4)+SUMIFS('Calculation Sheet (Pre-Op)'!23:23,'Calculation Sheet (Pre-Op)'!$5:$5,$C$2,'Calculation Sheet (Pre-Op)'!$3:$3,G$4)</f>
        <v>0</v>
      </c>
      <c r="H32" s="18">
        <f>SUMIFS('Calculation Sheet (Trading)'!47:47,'Calculation Sheet (Trading)'!$18:$18,$C$2,'Calculation Sheet (Trading)'!$3:$3,H$4)+SUMIFS('Calculation Sheet (Pre-Op)'!23:23,'Calculation Sheet (Pre-Op)'!$5:$5,$C$2,'Calculation Sheet (Pre-Op)'!$3:$3,H$4)</f>
        <v>0</v>
      </c>
      <c r="I32" s="18">
        <f>SUMIFS('Calculation Sheet (Trading)'!47:47,'Calculation Sheet (Trading)'!$18:$18,$C$2,'Calculation Sheet (Trading)'!$3:$3,I$4)+SUMIFS('Calculation Sheet (Pre-Op)'!23:23,'Calculation Sheet (Pre-Op)'!$5:$5,$C$2,'Calculation Sheet (Pre-Op)'!$3:$3,I$4)</f>
        <v>0</v>
      </c>
      <c r="J32" s="18">
        <f>SUMIFS('Calculation Sheet (Trading)'!47:47,'Calculation Sheet (Trading)'!$18:$18,$C$2,'Calculation Sheet (Trading)'!$3:$3,J$4)+SUMIFS('Calculation Sheet (Pre-Op)'!23:23,'Calculation Sheet (Pre-Op)'!$5:$5,$C$2,'Calculation Sheet (Pre-Op)'!$3:$3,J$4)</f>
        <v>0</v>
      </c>
      <c r="K32" s="18">
        <f>SUMIFS('Calculation Sheet (Trading)'!47:47,'Calculation Sheet (Trading)'!$18:$18,$C$2,'Calculation Sheet (Trading)'!$3:$3,K$4)+SUMIFS('Calculation Sheet (Pre-Op)'!23:23,'Calculation Sheet (Pre-Op)'!$5:$5,$C$2,'Calculation Sheet (Pre-Op)'!$3:$3,K$4)</f>
        <v>0</v>
      </c>
      <c r="L32" s="18">
        <f>SUMIFS('Calculation Sheet (Trading)'!47:47,'Calculation Sheet (Trading)'!$18:$18,$C$2,'Calculation Sheet (Trading)'!$3:$3,L$4)+SUMIFS('Calculation Sheet (Pre-Op)'!23:23,'Calculation Sheet (Pre-Op)'!$5:$5,$C$2,'Calculation Sheet (Pre-Op)'!$3:$3,L$4)</f>
        <v>0</v>
      </c>
      <c r="M32" s="18">
        <f>SUMIFS('Calculation Sheet (Trading)'!47:47,'Calculation Sheet (Trading)'!$18:$18,$C$2,'Calculation Sheet (Trading)'!$3:$3,M$4)+SUMIFS('Calculation Sheet (Pre-Op)'!23:23,'Calculation Sheet (Pre-Op)'!$5:$5,$C$2,'Calculation Sheet (Pre-Op)'!$3:$3,M$4)</f>
        <v>0</v>
      </c>
      <c r="N32" s="18">
        <f>SUMIFS('Calculation Sheet (Trading)'!47:47,'Calculation Sheet (Trading)'!$18:$18,$C$2,'Calculation Sheet (Trading)'!$3:$3,N$4)+SUMIFS('Calculation Sheet (Pre-Op)'!23:23,'Calculation Sheet (Pre-Op)'!$5:$5,$C$2,'Calculation Sheet (Pre-Op)'!$3:$3,N$4)</f>
        <v>0</v>
      </c>
      <c r="O32" s="18">
        <f>SUMIFS('Calculation Sheet (Trading)'!47:47,'Calculation Sheet (Trading)'!$18:$18,$C$2,'Calculation Sheet (Trading)'!$3:$3,O$4)+SUMIFS('Calculation Sheet (Pre-Op)'!23:23,'Calculation Sheet (Pre-Op)'!$5:$5,$C$2,'Calculation Sheet (Pre-Op)'!$3:$3,O$4)</f>
        <v>0</v>
      </c>
      <c r="P32" s="18">
        <f>SUMIFS('Calculation Sheet (Trading)'!47:47,'Calculation Sheet (Trading)'!$18:$18,$C$2,'Calculation Sheet (Trading)'!$3:$3,P$4)+SUMIFS('Calculation Sheet (Pre-Op)'!23:23,'Calculation Sheet (Pre-Op)'!$5:$5,$C$2,'Calculation Sheet (Pre-Op)'!$3:$3,P$4)</f>
        <v>0</v>
      </c>
      <c r="Q32" s="18">
        <f>SUMIFS('Calculation Sheet (Trading)'!47:47,'Calculation Sheet (Trading)'!$18:$18,$C$2,'Calculation Sheet (Trading)'!$3:$3,Q$4)+SUMIFS('Calculation Sheet (Pre-Op)'!23:23,'Calculation Sheet (Pre-Op)'!$5:$5,$C$2,'Calculation Sheet (Pre-Op)'!$3:$3,Q$4)</f>
        <v>0</v>
      </c>
      <c r="R32" s="18">
        <f>SUMIFS('Calculation Sheet (Trading)'!47:47,'Calculation Sheet (Trading)'!$18:$18,$C$2,'Calculation Sheet (Trading)'!$3:$3,R$4)+SUMIFS('Calculation Sheet (Pre-Op)'!23:23,'Calculation Sheet (Pre-Op)'!$5:$5,$C$2,'Calculation Sheet (Pre-Op)'!$3:$3,R$4)</f>
        <v>0</v>
      </c>
      <c r="S32" s="18">
        <f>SUMIFS('Calculation Sheet (Trading)'!47:47,'Calculation Sheet (Trading)'!$18:$18,$C$2,'Calculation Sheet (Trading)'!$3:$3,S$4)+SUMIFS('Calculation Sheet (Pre-Op)'!23:23,'Calculation Sheet (Pre-Op)'!$5:$5,$C$2,'Calculation Sheet (Pre-Op)'!$3:$3,S$4)</f>
        <v>0</v>
      </c>
      <c r="T32" s="18">
        <f>SUMIFS('Calculation Sheet (Trading)'!47:47,'Calculation Sheet (Trading)'!$18:$18,$C$2,'Calculation Sheet (Trading)'!$3:$3,T$4)+SUMIFS('Calculation Sheet (Pre-Op)'!23:23,'Calculation Sheet (Pre-Op)'!$5:$5,$C$2,'Calculation Sheet (Pre-Op)'!$3:$3,T$4)</f>
        <v>0</v>
      </c>
      <c r="U32" s="18">
        <f>SUMIFS('Calculation Sheet (Trading)'!47:47,'Calculation Sheet (Trading)'!$18:$18,$C$2,'Calculation Sheet (Trading)'!$3:$3,U$4)+SUMIFS('Calculation Sheet (Pre-Op)'!23:23,'Calculation Sheet (Pre-Op)'!$5:$5,$C$2,'Calculation Sheet (Pre-Op)'!$3:$3,U$4)</f>
        <v>0</v>
      </c>
      <c r="V32" s="18">
        <f>SUMIFS('Calculation Sheet (Trading)'!47:47,'Calculation Sheet (Trading)'!$18:$18,$C$2,'Calculation Sheet (Trading)'!$3:$3,V$4)+SUMIFS('Calculation Sheet (Pre-Op)'!23:23,'Calculation Sheet (Pre-Op)'!$5:$5,$C$2,'Calculation Sheet (Pre-Op)'!$3:$3,V$4)</f>
        <v>0</v>
      </c>
      <c r="W32" s="18">
        <f>SUMIFS('Calculation Sheet (Trading)'!47:47,'Calculation Sheet (Trading)'!$18:$18,$C$2,'Calculation Sheet (Trading)'!$3:$3,W$4)+SUMIFS('Calculation Sheet (Pre-Op)'!23:23,'Calculation Sheet (Pre-Op)'!$5:$5,$C$2,'Calculation Sheet (Pre-Op)'!$3:$3,W$4)</f>
        <v>0</v>
      </c>
      <c r="X32" s="18">
        <f>SUMIFS('Calculation Sheet (Trading)'!47:47,'Calculation Sheet (Trading)'!$18:$18,$C$2,'Calculation Sheet (Trading)'!$3:$3,X$4)+SUMIFS('Calculation Sheet (Pre-Op)'!23:23,'Calculation Sheet (Pre-Op)'!$5:$5,$C$2,'Calculation Sheet (Pre-Op)'!$3:$3,X$4)</f>
        <v>0</v>
      </c>
      <c r="Y32" s="18">
        <f>SUMIFS('Calculation Sheet (Trading)'!47:47,'Calculation Sheet (Trading)'!$18:$18,$C$2,'Calculation Sheet (Trading)'!$3:$3,Y$4)+SUMIFS('Calculation Sheet (Pre-Op)'!23:23,'Calculation Sheet (Pre-Op)'!$5:$5,$C$2,'Calculation Sheet (Pre-Op)'!$3:$3,Y$4)</f>
        <v>0</v>
      </c>
      <c r="Z32" s="18">
        <f>SUMIFS('Calculation Sheet (Trading)'!47:47,'Calculation Sheet (Trading)'!$18:$18,$C$2,'Calculation Sheet (Trading)'!$3:$3,Z$4)+SUMIFS('Calculation Sheet (Pre-Op)'!23:23,'Calculation Sheet (Pre-Op)'!$5:$5,$C$2,'Calculation Sheet (Pre-Op)'!$3:$3,Z$4)</f>
        <v>0</v>
      </c>
      <c r="AA32" s="18">
        <f>SUMIFS('Calculation Sheet (Trading)'!47:47,'Calculation Sheet (Trading)'!$18:$18,$C$2,'Calculation Sheet (Trading)'!$3:$3,AA$4)+SUMIFS('Calculation Sheet (Pre-Op)'!23:23,'Calculation Sheet (Pre-Op)'!$5:$5,$C$2,'Calculation Sheet (Pre-Op)'!$3:$3,AA$4)</f>
        <v>0</v>
      </c>
      <c r="AB32" s="29">
        <f>SUMIFS('Calculation Sheet (Trading)'!47:47,'Calculation Sheet (Trading)'!$18:$18,$C$2,'Calculation Sheet (Trading)'!$3:$3,AB$4)+SUMIFS('Calculation Sheet (Pre-Op)'!23:23,'Calculation Sheet (Pre-Op)'!$5:$5,$C$2,'Calculation Sheet (Pre-Op)'!$3:$3,AB$4)</f>
        <v>0</v>
      </c>
      <c r="AD32" s="28">
        <f t="shared" si="10"/>
        <v>0</v>
      </c>
      <c r="AE32" s="18">
        <f>IF($C$2="Adjusted",'Calculation Sheet (Pre-Op)'!AF23,0)</f>
        <v>0</v>
      </c>
      <c r="AF32" s="29">
        <f t="shared" si="11"/>
        <v>0</v>
      </c>
    </row>
    <row r="33" spans="1:35" x14ac:dyDescent="0.25">
      <c r="A33" s="329" t="s">
        <v>68</v>
      </c>
      <c r="C33" s="64" t="s">
        <v>219</v>
      </c>
      <c r="D33" s="18">
        <f>SUMIFS('Calculation Sheet (Trading)'!48:48,'Calculation Sheet (Trading)'!$18:$18,$C$2,'Calculation Sheet (Trading)'!$3:$3,D$4)+SUMIFS('Calculation Sheet (Pre-Op)'!24:24,'Calculation Sheet (Pre-Op)'!$5:$5,$C$2,'Calculation Sheet (Pre-Op)'!$3:$3,D$4)</f>
        <v>0</v>
      </c>
      <c r="E33" s="18">
        <f>SUMIFS('Calculation Sheet (Trading)'!48:48,'Calculation Sheet (Trading)'!$18:$18,$C$2,'Calculation Sheet (Trading)'!$3:$3,E$4)+SUMIFS('Calculation Sheet (Pre-Op)'!24:24,'Calculation Sheet (Pre-Op)'!$5:$5,$C$2,'Calculation Sheet (Pre-Op)'!$3:$3,E$4)</f>
        <v>0</v>
      </c>
      <c r="F33" s="18">
        <f>SUMIFS('Calculation Sheet (Trading)'!48:48,'Calculation Sheet (Trading)'!$18:$18,$C$2,'Calculation Sheet (Trading)'!$3:$3,F$4)+SUMIFS('Calculation Sheet (Pre-Op)'!24:24,'Calculation Sheet (Pre-Op)'!$5:$5,$C$2,'Calculation Sheet (Pre-Op)'!$3:$3,F$4)</f>
        <v>0</v>
      </c>
      <c r="G33" s="18">
        <f>SUMIFS('Calculation Sheet (Trading)'!48:48,'Calculation Sheet (Trading)'!$18:$18,$C$2,'Calculation Sheet (Trading)'!$3:$3,G$4)+SUMIFS('Calculation Sheet (Pre-Op)'!24:24,'Calculation Sheet (Pre-Op)'!$5:$5,$C$2,'Calculation Sheet (Pre-Op)'!$3:$3,G$4)</f>
        <v>0</v>
      </c>
      <c r="H33" s="18">
        <f>SUMIFS('Calculation Sheet (Trading)'!48:48,'Calculation Sheet (Trading)'!$18:$18,$C$2,'Calculation Sheet (Trading)'!$3:$3,H$4)+SUMIFS('Calculation Sheet (Pre-Op)'!24:24,'Calculation Sheet (Pre-Op)'!$5:$5,$C$2,'Calculation Sheet (Pre-Op)'!$3:$3,H$4)</f>
        <v>0</v>
      </c>
      <c r="I33" s="18">
        <f>SUMIFS('Calculation Sheet (Trading)'!48:48,'Calculation Sheet (Trading)'!$18:$18,$C$2,'Calculation Sheet (Trading)'!$3:$3,I$4)+SUMIFS('Calculation Sheet (Pre-Op)'!24:24,'Calculation Sheet (Pre-Op)'!$5:$5,$C$2,'Calculation Sheet (Pre-Op)'!$3:$3,I$4)</f>
        <v>0</v>
      </c>
      <c r="J33" s="18">
        <f>SUMIFS('Calculation Sheet (Trading)'!48:48,'Calculation Sheet (Trading)'!$18:$18,$C$2,'Calculation Sheet (Trading)'!$3:$3,J$4)+SUMIFS('Calculation Sheet (Pre-Op)'!24:24,'Calculation Sheet (Pre-Op)'!$5:$5,$C$2,'Calculation Sheet (Pre-Op)'!$3:$3,J$4)</f>
        <v>0</v>
      </c>
      <c r="K33" s="18">
        <f>SUMIFS('Calculation Sheet (Trading)'!48:48,'Calculation Sheet (Trading)'!$18:$18,$C$2,'Calculation Sheet (Trading)'!$3:$3,K$4)+SUMIFS('Calculation Sheet (Pre-Op)'!24:24,'Calculation Sheet (Pre-Op)'!$5:$5,$C$2,'Calculation Sheet (Pre-Op)'!$3:$3,K$4)</f>
        <v>0</v>
      </c>
      <c r="L33" s="18">
        <f>SUMIFS('Calculation Sheet (Trading)'!48:48,'Calculation Sheet (Trading)'!$18:$18,$C$2,'Calculation Sheet (Trading)'!$3:$3,L$4)+SUMIFS('Calculation Sheet (Pre-Op)'!24:24,'Calculation Sheet (Pre-Op)'!$5:$5,$C$2,'Calculation Sheet (Pre-Op)'!$3:$3,L$4)</f>
        <v>0</v>
      </c>
      <c r="M33" s="18">
        <f>SUMIFS('Calculation Sheet (Trading)'!48:48,'Calculation Sheet (Trading)'!$18:$18,$C$2,'Calculation Sheet (Trading)'!$3:$3,M$4)+SUMIFS('Calculation Sheet (Pre-Op)'!24:24,'Calculation Sheet (Pre-Op)'!$5:$5,$C$2,'Calculation Sheet (Pre-Op)'!$3:$3,M$4)</f>
        <v>0</v>
      </c>
      <c r="N33" s="18">
        <f>SUMIFS('Calculation Sheet (Trading)'!48:48,'Calculation Sheet (Trading)'!$18:$18,$C$2,'Calculation Sheet (Trading)'!$3:$3,N$4)+SUMIFS('Calculation Sheet (Pre-Op)'!24:24,'Calculation Sheet (Pre-Op)'!$5:$5,$C$2,'Calculation Sheet (Pre-Op)'!$3:$3,N$4)</f>
        <v>0</v>
      </c>
      <c r="O33" s="18">
        <f>SUMIFS('Calculation Sheet (Trading)'!48:48,'Calculation Sheet (Trading)'!$18:$18,$C$2,'Calculation Sheet (Trading)'!$3:$3,O$4)+SUMIFS('Calculation Sheet (Pre-Op)'!24:24,'Calculation Sheet (Pre-Op)'!$5:$5,$C$2,'Calculation Sheet (Pre-Op)'!$3:$3,O$4)</f>
        <v>0</v>
      </c>
      <c r="P33" s="18">
        <f>SUMIFS('Calculation Sheet (Trading)'!48:48,'Calculation Sheet (Trading)'!$18:$18,$C$2,'Calculation Sheet (Trading)'!$3:$3,P$4)+SUMIFS('Calculation Sheet (Pre-Op)'!24:24,'Calculation Sheet (Pre-Op)'!$5:$5,$C$2,'Calculation Sheet (Pre-Op)'!$3:$3,P$4)</f>
        <v>0</v>
      </c>
      <c r="Q33" s="18">
        <f>SUMIFS('Calculation Sheet (Trading)'!48:48,'Calculation Sheet (Trading)'!$18:$18,$C$2,'Calculation Sheet (Trading)'!$3:$3,Q$4)+SUMIFS('Calculation Sheet (Pre-Op)'!24:24,'Calculation Sheet (Pre-Op)'!$5:$5,$C$2,'Calculation Sheet (Pre-Op)'!$3:$3,Q$4)</f>
        <v>0</v>
      </c>
      <c r="R33" s="18">
        <f>SUMIFS('Calculation Sheet (Trading)'!48:48,'Calculation Sheet (Trading)'!$18:$18,$C$2,'Calculation Sheet (Trading)'!$3:$3,R$4)+SUMIFS('Calculation Sheet (Pre-Op)'!24:24,'Calculation Sheet (Pre-Op)'!$5:$5,$C$2,'Calculation Sheet (Pre-Op)'!$3:$3,R$4)</f>
        <v>0</v>
      </c>
      <c r="S33" s="18">
        <f>SUMIFS('Calculation Sheet (Trading)'!48:48,'Calculation Sheet (Trading)'!$18:$18,$C$2,'Calculation Sheet (Trading)'!$3:$3,S$4)+SUMIFS('Calculation Sheet (Pre-Op)'!24:24,'Calculation Sheet (Pre-Op)'!$5:$5,$C$2,'Calculation Sheet (Pre-Op)'!$3:$3,S$4)</f>
        <v>0</v>
      </c>
      <c r="T33" s="18">
        <f>SUMIFS('Calculation Sheet (Trading)'!48:48,'Calculation Sheet (Trading)'!$18:$18,$C$2,'Calculation Sheet (Trading)'!$3:$3,T$4)+SUMIFS('Calculation Sheet (Pre-Op)'!24:24,'Calculation Sheet (Pre-Op)'!$5:$5,$C$2,'Calculation Sheet (Pre-Op)'!$3:$3,T$4)</f>
        <v>0</v>
      </c>
      <c r="U33" s="18">
        <f>SUMIFS('Calculation Sheet (Trading)'!48:48,'Calculation Sheet (Trading)'!$18:$18,$C$2,'Calculation Sheet (Trading)'!$3:$3,U$4)+SUMIFS('Calculation Sheet (Pre-Op)'!24:24,'Calculation Sheet (Pre-Op)'!$5:$5,$C$2,'Calculation Sheet (Pre-Op)'!$3:$3,U$4)</f>
        <v>0</v>
      </c>
      <c r="V33" s="18">
        <f>SUMIFS('Calculation Sheet (Trading)'!48:48,'Calculation Sheet (Trading)'!$18:$18,$C$2,'Calculation Sheet (Trading)'!$3:$3,V$4)+SUMIFS('Calculation Sheet (Pre-Op)'!24:24,'Calculation Sheet (Pre-Op)'!$5:$5,$C$2,'Calculation Sheet (Pre-Op)'!$3:$3,V$4)</f>
        <v>0</v>
      </c>
      <c r="W33" s="18">
        <f>SUMIFS('Calculation Sheet (Trading)'!48:48,'Calculation Sheet (Trading)'!$18:$18,$C$2,'Calculation Sheet (Trading)'!$3:$3,W$4)+SUMIFS('Calculation Sheet (Pre-Op)'!24:24,'Calculation Sheet (Pre-Op)'!$5:$5,$C$2,'Calculation Sheet (Pre-Op)'!$3:$3,W$4)</f>
        <v>0</v>
      </c>
      <c r="X33" s="18">
        <f>SUMIFS('Calculation Sheet (Trading)'!48:48,'Calculation Sheet (Trading)'!$18:$18,$C$2,'Calculation Sheet (Trading)'!$3:$3,X$4)+SUMIFS('Calculation Sheet (Pre-Op)'!24:24,'Calculation Sheet (Pre-Op)'!$5:$5,$C$2,'Calculation Sheet (Pre-Op)'!$3:$3,X$4)</f>
        <v>0</v>
      </c>
      <c r="Y33" s="18">
        <f>SUMIFS('Calculation Sheet (Trading)'!48:48,'Calculation Sheet (Trading)'!$18:$18,$C$2,'Calculation Sheet (Trading)'!$3:$3,Y$4)+SUMIFS('Calculation Sheet (Pre-Op)'!24:24,'Calculation Sheet (Pre-Op)'!$5:$5,$C$2,'Calculation Sheet (Pre-Op)'!$3:$3,Y$4)</f>
        <v>0</v>
      </c>
      <c r="Z33" s="18">
        <f>SUMIFS('Calculation Sheet (Trading)'!48:48,'Calculation Sheet (Trading)'!$18:$18,$C$2,'Calculation Sheet (Trading)'!$3:$3,Z$4)+SUMIFS('Calculation Sheet (Pre-Op)'!24:24,'Calculation Sheet (Pre-Op)'!$5:$5,$C$2,'Calculation Sheet (Pre-Op)'!$3:$3,Z$4)</f>
        <v>0</v>
      </c>
      <c r="AA33" s="18">
        <f>SUMIFS('Calculation Sheet (Trading)'!48:48,'Calculation Sheet (Trading)'!$18:$18,$C$2,'Calculation Sheet (Trading)'!$3:$3,AA$4)+SUMIFS('Calculation Sheet (Pre-Op)'!24:24,'Calculation Sheet (Pre-Op)'!$5:$5,$C$2,'Calculation Sheet (Pre-Op)'!$3:$3,AA$4)</f>
        <v>0</v>
      </c>
      <c r="AB33" s="29">
        <f>SUMIFS('Calculation Sheet (Trading)'!48:48,'Calculation Sheet (Trading)'!$18:$18,$C$2,'Calculation Sheet (Trading)'!$3:$3,AB$4)+SUMIFS('Calculation Sheet (Pre-Op)'!24:24,'Calculation Sheet (Pre-Op)'!$5:$5,$C$2,'Calculation Sheet (Pre-Op)'!$3:$3,AB$4)</f>
        <v>0</v>
      </c>
      <c r="AD33" s="28">
        <f t="shared" si="10"/>
        <v>0</v>
      </c>
      <c r="AE33" s="18">
        <f>IF($C$2="Adjusted",'Calculation Sheet (Pre-Op)'!AF24,0)</f>
        <v>0</v>
      </c>
      <c r="AF33" s="29">
        <f t="shared" si="11"/>
        <v>0</v>
      </c>
    </row>
    <row r="34" spans="1:35" s="15" customFormat="1" x14ac:dyDescent="0.25">
      <c r="A34" s="330"/>
      <c r="C34" s="62" t="s">
        <v>79</v>
      </c>
      <c r="D34" s="110" t="e">
        <f t="shared" ref="D34" si="12">SUM(D35:D38)</f>
        <v>#DIV/0!</v>
      </c>
      <c r="E34" s="110" t="e">
        <f t="shared" ref="E34:AB34" si="13">SUM(E35:E38)</f>
        <v>#DIV/0!</v>
      </c>
      <c r="F34" s="110" t="e">
        <f t="shared" si="13"/>
        <v>#DIV/0!</v>
      </c>
      <c r="G34" s="110" t="e">
        <f t="shared" si="13"/>
        <v>#DIV/0!</v>
      </c>
      <c r="H34" s="110" t="e">
        <f t="shared" si="13"/>
        <v>#DIV/0!</v>
      </c>
      <c r="I34" s="110" t="e">
        <f t="shared" si="13"/>
        <v>#DIV/0!</v>
      </c>
      <c r="J34" s="110" t="e">
        <f t="shared" si="13"/>
        <v>#DIV/0!</v>
      </c>
      <c r="K34" s="110" t="e">
        <f t="shared" si="13"/>
        <v>#DIV/0!</v>
      </c>
      <c r="L34" s="110" t="e">
        <f t="shared" si="13"/>
        <v>#DIV/0!</v>
      </c>
      <c r="M34" s="110" t="e">
        <f t="shared" si="13"/>
        <v>#DIV/0!</v>
      </c>
      <c r="N34" s="110" t="e">
        <f t="shared" si="13"/>
        <v>#DIV/0!</v>
      </c>
      <c r="O34" s="110" t="e">
        <f t="shared" si="13"/>
        <v>#DIV/0!</v>
      </c>
      <c r="P34" s="110" t="e">
        <f t="shared" si="13"/>
        <v>#DIV/0!</v>
      </c>
      <c r="Q34" s="110" t="e">
        <f t="shared" si="13"/>
        <v>#DIV/0!</v>
      </c>
      <c r="R34" s="110" t="e">
        <f t="shared" si="13"/>
        <v>#DIV/0!</v>
      </c>
      <c r="S34" s="110" t="e">
        <f t="shared" si="13"/>
        <v>#DIV/0!</v>
      </c>
      <c r="T34" s="110" t="e">
        <f t="shared" si="13"/>
        <v>#DIV/0!</v>
      </c>
      <c r="U34" s="110" t="e">
        <f t="shared" si="13"/>
        <v>#DIV/0!</v>
      </c>
      <c r="V34" s="110" t="e">
        <f t="shared" si="13"/>
        <v>#DIV/0!</v>
      </c>
      <c r="W34" s="110" t="e">
        <f t="shared" si="13"/>
        <v>#DIV/0!</v>
      </c>
      <c r="X34" s="110" t="e">
        <f t="shared" si="13"/>
        <v>#DIV/0!</v>
      </c>
      <c r="Y34" s="110" t="e">
        <f t="shared" si="13"/>
        <v>#DIV/0!</v>
      </c>
      <c r="Z34" s="110" t="e">
        <f t="shared" si="13"/>
        <v>#DIV/0!</v>
      </c>
      <c r="AA34" s="110" t="e">
        <f t="shared" si="13"/>
        <v>#DIV/0!</v>
      </c>
      <c r="AB34" s="131" t="e">
        <f t="shared" si="13"/>
        <v>#DIV/0!</v>
      </c>
      <c r="AD34" s="162" t="e">
        <f t="shared" si="10"/>
        <v>#DIV/0!</v>
      </c>
      <c r="AE34" s="110">
        <f>IF($C$2="Adjusted",'Calculation Sheet (Pre-Op)'!AF25,0)</f>
        <v>0</v>
      </c>
      <c r="AF34" s="131" t="e">
        <f t="shared" si="11"/>
        <v>#DIV/0!</v>
      </c>
    </row>
    <row r="35" spans="1:35" x14ac:dyDescent="0.25">
      <c r="A35" s="329" t="s">
        <v>68</v>
      </c>
      <c r="C35" s="64" t="s">
        <v>82</v>
      </c>
      <c r="D35" s="18">
        <f>SUMIFS('Calculation Sheet (Trading)'!50:50,'Calculation Sheet (Trading)'!$18:$18,$C$2,'Calculation Sheet (Trading)'!$3:$3,D$4)+SUMIFS('Calculation Sheet (Pre-Op)'!26:26,'Calculation Sheet (Pre-Op)'!$5:$5,$C$2,'Calculation Sheet (Pre-Op)'!$3:$3,D$4)</f>
        <v>0</v>
      </c>
      <c r="E35" s="18">
        <f>SUMIFS('Calculation Sheet (Trading)'!50:50,'Calculation Sheet (Trading)'!$18:$18,$C$2,'Calculation Sheet (Trading)'!$3:$3,E$4)+SUMIFS('Calculation Sheet (Pre-Op)'!26:26,'Calculation Sheet (Pre-Op)'!$5:$5,$C$2,'Calculation Sheet (Pre-Op)'!$3:$3,E$4)</f>
        <v>0</v>
      </c>
      <c r="F35" s="18">
        <f>SUMIFS('Calculation Sheet (Trading)'!50:50,'Calculation Sheet (Trading)'!$18:$18,$C$2,'Calculation Sheet (Trading)'!$3:$3,F$4)+SUMIFS('Calculation Sheet (Pre-Op)'!26:26,'Calculation Sheet (Pre-Op)'!$5:$5,$C$2,'Calculation Sheet (Pre-Op)'!$3:$3,F$4)</f>
        <v>0</v>
      </c>
      <c r="G35" s="18">
        <f>SUMIFS('Calculation Sheet (Trading)'!50:50,'Calculation Sheet (Trading)'!$18:$18,$C$2,'Calculation Sheet (Trading)'!$3:$3,G$4)+SUMIFS('Calculation Sheet (Pre-Op)'!26:26,'Calculation Sheet (Pre-Op)'!$5:$5,$C$2,'Calculation Sheet (Pre-Op)'!$3:$3,G$4)</f>
        <v>0</v>
      </c>
      <c r="H35" s="18">
        <f>SUMIFS('Calculation Sheet (Trading)'!50:50,'Calculation Sheet (Trading)'!$18:$18,$C$2,'Calculation Sheet (Trading)'!$3:$3,H$4)+SUMIFS('Calculation Sheet (Pre-Op)'!26:26,'Calculation Sheet (Pre-Op)'!$5:$5,$C$2,'Calculation Sheet (Pre-Op)'!$3:$3,H$4)</f>
        <v>0</v>
      </c>
      <c r="I35" s="18">
        <f>SUMIFS('Calculation Sheet (Trading)'!50:50,'Calculation Sheet (Trading)'!$18:$18,$C$2,'Calculation Sheet (Trading)'!$3:$3,I$4)+SUMIFS('Calculation Sheet (Pre-Op)'!26:26,'Calculation Sheet (Pre-Op)'!$5:$5,$C$2,'Calculation Sheet (Pre-Op)'!$3:$3,I$4)</f>
        <v>0</v>
      </c>
      <c r="J35" s="18">
        <f>SUMIFS('Calculation Sheet (Trading)'!50:50,'Calculation Sheet (Trading)'!$18:$18,$C$2,'Calculation Sheet (Trading)'!$3:$3,J$4)+SUMIFS('Calculation Sheet (Pre-Op)'!26:26,'Calculation Sheet (Pre-Op)'!$5:$5,$C$2,'Calculation Sheet (Pre-Op)'!$3:$3,J$4)</f>
        <v>0</v>
      </c>
      <c r="K35" s="18">
        <f>SUMIFS('Calculation Sheet (Trading)'!50:50,'Calculation Sheet (Trading)'!$18:$18,$C$2,'Calculation Sheet (Trading)'!$3:$3,K$4)+SUMIFS('Calculation Sheet (Pre-Op)'!26:26,'Calculation Sheet (Pre-Op)'!$5:$5,$C$2,'Calculation Sheet (Pre-Op)'!$3:$3,K$4)</f>
        <v>0</v>
      </c>
      <c r="L35" s="18">
        <f>SUMIFS('Calculation Sheet (Trading)'!50:50,'Calculation Sheet (Trading)'!$18:$18,$C$2,'Calculation Sheet (Trading)'!$3:$3,L$4)+SUMIFS('Calculation Sheet (Pre-Op)'!26:26,'Calculation Sheet (Pre-Op)'!$5:$5,$C$2,'Calculation Sheet (Pre-Op)'!$3:$3,L$4)</f>
        <v>0</v>
      </c>
      <c r="M35" s="18">
        <f>SUMIFS('Calculation Sheet (Trading)'!50:50,'Calculation Sheet (Trading)'!$18:$18,$C$2,'Calculation Sheet (Trading)'!$3:$3,M$4)+SUMIFS('Calculation Sheet (Pre-Op)'!26:26,'Calculation Sheet (Pre-Op)'!$5:$5,$C$2,'Calculation Sheet (Pre-Op)'!$3:$3,M$4)</f>
        <v>0</v>
      </c>
      <c r="N35" s="18">
        <f>SUMIFS('Calculation Sheet (Trading)'!50:50,'Calculation Sheet (Trading)'!$18:$18,$C$2,'Calculation Sheet (Trading)'!$3:$3,N$4)+SUMIFS('Calculation Sheet (Pre-Op)'!26:26,'Calculation Sheet (Pre-Op)'!$5:$5,$C$2,'Calculation Sheet (Pre-Op)'!$3:$3,N$4)</f>
        <v>0</v>
      </c>
      <c r="O35" s="18">
        <f>SUMIFS('Calculation Sheet (Trading)'!50:50,'Calculation Sheet (Trading)'!$18:$18,$C$2,'Calculation Sheet (Trading)'!$3:$3,O$4)+SUMIFS('Calculation Sheet (Pre-Op)'!26:26,'Calculation Sheet (Pre-Op)'!$5:$5,$C$2,'Calculation Sheet (Pre-Op)'!$3:$3,O$4)</f>
        <v>0</v>
      </c>
      <c r="P35" s="18">
        <f>SUMIFS('Calculation Sheet (Trading)'!50:50,'Calculation Sheet (Trading)'!$18:$18,$C$2,'Calculation Sheet (Trading)'!$3:$3,P$4)+SUMIFS('Calculation Sheet (Pre-Op)'!26:26,'Calculation Sheet (Pre-Op)'!$5:$5,$C$2,'Calculation Sheet (Pre-Op)'!$3:$3,P$4)</f>
        <v>0</v>
      </c>
      <c r="Q35" s="18">
        <f>SUMIFS('Calculation Sheet (Trading)'!50:50,'Calculation Sheet (Trading)'!$18:$18,$C$2,'Calculation Sheet (Trading)'!$3:$3,Q$4)+SUMIFS('Calculation Sheet (Pre-Op)'!26:26,'Calculation Sheet (Pre-Op)'!$5:$5,$C$2,'Calculation Sheet (Pre-Op)'!$3:$3,Q$4)</f>
        <v>0</v>
      </c>
      <c r="R35" s="18">
        <f>SUMIFS('Calculation Sheet (Trading)'!50:50,'Calculation Sheet (Trading)'!$18:$18,$C$2,'Calculation Sheet (Trading)'!$3:$3,R$4)+SUMIFS('Calculation Sheet (Pre-Op)'!26:26,'Calculation Sheet (Pre-Op)'!$5:$5,$C$2,'Calculation Sheet (Pre-Op)'!$3:$3,R$4)</f>
        <v>0</v>
      </c>
      <c r="S35" s="18">
        <f>SUMIFS('Calculation Sheet (Trading)'!50:50,'Calculation Sheet (Trading)'!$18:$18,$C$2,'Calculation Sheet (Trading)'!$3:$3,S$4)+SUMIFS('Calculation Sheet (Pre-Op)'!26:26,'Calculation Sheet (Pre-Op)'!$5:$5,$C$2,'Calculation Sheet (Pre-Op)'!$3:$3,S$4)</f>
        <v>0</v>
      </c>
      <c r="T35" s="18">
        <f>SUMIFS('Calculation Sheet (Trading)'!50:50,'Calculation Sheet (Trading)'!$18:$18,$C$2,'Calculation Sheet (Trading)'!$3:$3,T$4)+SUMIFS('Calculation Sheet (Pre-Op)'!26:26,'Calculation Sheet (Pre-Op)'!$5:$5,$C$2,'Calculation Sheet (Pre-Op)'!$3:$3,T$4)</f>
        <v>0</v>
      </c>
      <c r="U35" s="18">
        <f>SUMIFS('Calculation Sheet (Trading)'!50:50,'Calculation Sheet (Trading)'!$18:$18,$C$2,'Calculation Sheet (Trading)'!$3:$3,U$4)+SUMIFS('Calculation Sheet (Pre-Op)'!26:26,'Calculation Sheet (Pre-Op)'!$5:$5,$C$2,'Calculation Sheet (Pre-Op)'!$3:$3,U$4)</f>
        <v>0</v>
      </c>
      <c r="V35" s="18">
        <f>SUMIFS('Calculation Sheet (Trading)'!50:50,'Calculation Sheet (Trading)'!$18:$18,$C$2,'Calculation Sheet (Trading)'!$3:$3,V$4)+SUMIFS('Calculation Sheet (Pre-Op)'!26:26,'Calculation Sheet (Pre-Op)'!$5:$5,$C$2,'Calculation Sheet (Pre-Op)'!$3:$3,V$4)</f>
        <v>0</v>
      </c>
      <c r="W35" s="18">
        <f>SUMIFS('Calculation Sheet (Trading)'!50:50,'Calculation Sheet (Trading)'!$18:$18,$C$2,'Calculation Sheet (Trading)'!$3:$3,W$4)+SUMIFS('Calculation Sheet (Pre-Op)'!26:26,'Calculation Sheet (Pre-Op)'!$5:$5,$C$2,'Calculation Sheet (Pre-Op)'!$3:$3,W$4)</f>
        <v>0</v>
      </c>
      <c r="X35" s="18">
        <f>SUMIFS('Calculation Sheet (Trading)'!50:50,'Calculation Sheet (Trading)'!$18:$18,$C$2,'Calculation Sheet (Trading)'!$3:$3,X$4)+SUMIFS('Calculation Sheet (Pre-Op)'!26:26,'Calculation Sheet (Pre-Op)'!$5:$5,$C$2,'Calculation Sheet (Pre-Op)'!$3:$3,X$4)</f>
        <v>0</v>
      </c>
      <c r="Y35" s="18">
        <f>SUMIFS('Calculation Sheet (Trading)'!50:50,'Calculation Sheet (Trading)'!$18:$18,$C$2,'Calculation Sheet (Trading)'!$3:$3,Y$4)+SUMIFS('Calculation Sheet (Pre-Op)'!26:26,'Calculation Sheet (Pre-Op)'!$5:$5,$C$2,'Calculation Sheet (Pre-Op)'!$3:$3,Y$4)</f>
        <v>0</v>
      </c>
      <c r="Z35" s="18">
        <f>SUMIFS('Calculation Sheet (Trading)'!50:50,'Calculation Sheet (Trading)'!$18:$18,$C$2,'Calculation Sheet (Trading)'!$3:$3,Z$4)+SUMIFS('Calculation Sheet (Pre-Op)'!26:26,'Calculation Sheet (Pre-Op)'!$5:$5,$C$2,'Calculation Sheet (Pre-Op)'!$3:$3,Z$4)</f>
        <v>0</v>
      </c>
      <c r="AA35" s="18">
        <f>SUMIFS('Calculation Sheet (Trading)'!50:50,'Calculation Sheet (Trading)'!$18:$18,$C$2,'Calculation Sheet (Trading)'!$3:$3,AA$4)+SUMIFS('Calculation Sheet (Pre-Op)'!26:26,'Calculation Sheet (Pre-Op)'!$5:$5,$C$2,'Calculation Sheet (Pre-Op)'!$3:$3,AA$4)</f>
        <v>0</v>
      </c>
      <c r="AB35" s="29">
        <f>SUMIFS('Calculation Sheet (Trading)'!50:50,'Calculation Sheet (Trading)'!$18:$18,$C$2,'Calculation Sheet (Trading)'!$3:$3,AB$4)+SUMIFS('Calculation Sheet (Pre-Op)'!26:26,'Calculation Sheet (Pre-Op)'!$5:$5,$C$2,'Calculation Sheet (Pre-Op)'!$3:$3,AB$4)</f>
        <v>0</v>
      </c>
      <c r="AD35" s="28">
        <f t="shared" si="10"/>
        <v>0</v>
      </c>
      <c r="AE35" s="18">
        <f>IF($C$2="Adjusted",'Calculation Sheet (Pre-Op)'!AF26,0)</f>
        <v>0</v>
      </c>
      <c r="AF35" s="29">
        <f t="shared" si="11"/>
        <v>0</v>
      </c>
    </row>
    <row r="36" spans="1:35" x14ac:dyDescent="0.25">
      <c r="A36" s="329" t="s">
        <v>68</v>
      </c>
      <c r="B36" t="s">
        <v>68</v>
      </c>
      <c r="C36" s="64" t="s">
        <v>83</v>
      </c>
      <c r="D36" s="18" t="e">
        <f>SUMIFS('Calculation Sheet (Trading)'!51:51,'Calculation Sheet (Trading)'!$18:$18,$C$2,'Calculation Sheet (Trading)'!$3:$3,D$4)+SUMIFS('Calculation Sheet (Pre-Op)'!27:27,'Calculation Sheet (Pre-Op)'!$5:$5,$C$2,'Calculation Sheet (Pre-Op)'!$3:$3,D$4)</f>
        <v>#DIV/0!</v>
      </c>
      <c r="E36" s="18" t="e">
        <f>SUMIFS('Calculation Sheet (Trading)'!51:51,'Calculation Sheet (Trading)'!$18:$18,$C$2,'Calculation Sheet (Trading)'!$3:$3,E$4)+SUMIFS('Calculation Sheet (Pre-Op)'!27:27,'Calculation Sheet (Pre-Op)'!$5:$5,$C$2,'Calculation Sheet (Pre-Op)'!$3:$3,E$4)</f>
        <v>#DIV/0!</v>
      </c>
      <c r="F36" s="18" t="e">
        <f>SUMIFS('Calculation Sheet (Trading)'!51:51,'Calculation Sheet (Trading)'!$18:$18,$C$2,'Calculation Sheet (Trading)'!$3:$3,F$4)+SUMIFS('Calculation Sheet (Pre-Op)'!27:27,'Calculation Sheet (Pre-Op)'!$5:$5,$C$2,'Calculation Sheet (Pre-Op)'!$3:$3,F$4)</f>
        <v>#DIV/0!</v>
      </c>
      <c r="G36" s="18" t="e">
        <f>SUMIFS('Calculation Sheet (Trading)'!51:51,'Calculation Sheet (Trading)'!$18:$18,$C$2,'Calculation Sheet (Trading)'!$3:$3,G$4)+SUMIFS('Calculation Sheet (Pre-Op)'!27:27,'Calculation Sheet (Pre-Op)'!$5:$5,$C$2,'Calculation Sheet (Pre-Op)'!$3:$3,G$4)</f>
        <v>#DIV/0!</v>
      </c>
      <c r="H36" s="18" t="e">
        <f>SUMIFS('Calculation Sheet (Trading)'!51:51,'Calculation Sheet (Trading)'!$18:$18,$C$2,'Calculation Sheet (Trading)'!$3:$3,H$4)+SUMIFS('Calculation Sheet (Pre-Op)'!27:27,'Calculation Sheet (Pre-Op)'!$5:$5,$C$2,'Calculation Sheet (Pre-Op)'!$3:$3,H$4)</f>
        <v>#DIV/0!</v>
      </c>
      <c r="I36" s="18" t="e">
        <f>SUMIFS('Calculation Sheet (Trading)'!51:51,'Calculation Sheet (Trading)'!$18:$18,$C$2,'Calculation Sheet (Trading)'!$3:$3,I$4)+SUMIFS('Calculation Sheet (Pre-Op)'!27:27,'Calculation Sheet (Pre-Op)'!$5:$5,$C$2,'Calculation Sheet (Pre-Op)'!$3:$3,I$4)</f>
        <v>#DIV/0!</v>
      </c>
      <c r="J36" s="18" t="e">
        <f>SUMIFS('Calculation Sheet (Trading)'!51:51,'Calculation Sheet (Trading)'!$18:$18,$C$2,'Calculation Sheet (Trading)'!$3:$3,J$4)+SUMIFS('Calculation Sheet (Pre-Op)'!27:27,'Calculation Sheet (Pre-Op)'!$5:$5,$C$2,'Calculation Sheet (Pre-Op)'!$3:$3,J$4)</f>
        <v>#DIV/0!</v>
      </c>
      <c r="K36" s="18" t="e">
        <f>SUMIFS('Calculation Sheet (Trading)'!51:51,'Calculation Sheet (Trading)'!$18:$18,$C$2,'Calculation Sheet (Trading)'!$3:$3,K$4)+SUMIFS('Calculation Sheet (Pre-Op)'!27:27,'Calculation Sheet (Pre-Op)'!$5:$5,$C$2,'Calculation Sheet (Pre-Op)'!$3:$3,K$4)</f>
        <v>#DIV/0!</v>
      </c>
      <c r="L36" s="18" t="e">
        <f>SUMIFS('Calculation Sheet (Trading)'!51:51,'Calculation Sheet (Trading)'!$18:$18,$C$2,'Calculation Sheet (Trading)'!$3:$3,L$4)+SUMIFS('Calculation Sheet (Pre-Op)'!27:27,'Calculation Sheet (Pre-Op)'!$5:$5,$C$2,'Calculation Sheet (Pre-Op)'!$3:$3,L$4)</f>
        <v>#DIV/0!</v>
      </c>
      <c r="M36" s="18" t="e">
        <f>SUMIFS('Calculation Sheet (Trading)'!51:51,'Calculation Sheet (Trading)'!$18:$18,$C$2,'Calculation Sheet (Trading)'!$3:$3,M$4)+SUMIFS('Calculation Sheet (Pre-Op)'!27:27,'Calculation Sheet (Pre-Op)'!$5:$5,$C$2,'Calculation Sheet (Pre-Op)'!$3:$3,M$4)</f>
        <v>#DIV/0!</v>
      </c>
      <c r="N36" s="18" t="e">
        <f>SUMIFS('Calculation Sheet (Trading)'!51:51,'Calculation Sheet (Trading)'!$18:$18,$C$2,'Calculation Sheet (Trading)'!$3:$3,N$4)+SUMIFS('Calculation Sheet (Pre-Op)'!27:27,'Calculation Sheet (Pre-Op)'!$5:$5,$C$2,'Calculation Sheet (Pre-Op)'!$3:$3,N$4)</f>
        <v>#DIV/0!</v>
      </c>
      <c r="O36" s="18" t="e">
        <f>SUMIFS('Calculation Sheet (Trading)'!51:51,'Calculation Sheet (Trading)'!$18:$18,$C$2,'Calculation Sheet (Trading)'!$3:$3,O$4)+SUMIFS('Calculation Sheet (Pre-Op)'!27:27,'Calculation Sheet (Pre-Op)'!$5:$5,$C$2,'Calculation Sheet (Pre-Op)'!$3:$3,O$4)</f>
        <v>#DIV/0!</v>
      </c>
      <c r="P36" s="18" t="e">
        <f>SUMIFS('Calculation Sheet (Trading)'!51:51,'Calculation Sheet (Trading)'!$18:$18,$C$2,'Calculation Sheet (Trading)'!$3:$3,P$4)+SUMIFS('Calculation Sheet (Pre-Op)'!27:27,'Calculation Sheet (Pre-Op)'!$5:$5,$C$2,'Calculation Sheet (Pre-Op)'!$3:$3,P$4)</f>
        <v>#DIV/0!</v>
      </c>
      <c r="Q36" s="18" t="e">
        <f>SUMIFS('Calculation Sheet (Trading)'!51:51,'Calculation Sheet (Trading)'!$18:$18,$C$2,'Calculation Sheet (Trading)'!$3:$3,Q$4)+SUMIFS('Calculation Sheet (Pre-Op)'!27:27,'Calculation Sheet (Pre-Op)'!$5:$5,$C$2,'Calculation Sheet (Pre-Op)'!$3:$3,Q$4)</f>
        <v>#DIV/0!</v>
      </c>
      <c r="R36" s="18" t="e">
        <f>SUMIFS('Calculation Sheet (Trading)'!51:51,'Calculation Sheet (Trading)'!$18:$18,$C$2,'Calculation Sheet (Trading)'!$3:$3,R$4)+SUMIFS('Calculation Sheet (Pre-Op)'!27:27,'Calculation Sheet (Pre-Op)'!$5:$5,$C$2,'Calculation Sheet (Pre-Op)'!$3:$3,R$4)</f>
        <v>#DIV/0!</v>
      </c>
      <c r="S36" s="18" t="e">
        <f>SUMIFS('Calculation Sheet (Trading)'!51:51,'Calculation Sheet (Trading)'!$18:$18,$C$2,'Calculation Sheet (Trading)'!$3:$3,S$4)+SUMIFS('Calculation Sheet (Pre-Op)'!27:27,'Calculation Sheet (Pre-Op)'!$5:$5,$C$2,'Calculation Sheet (Pre-Op)'!$3:$3,S$4)</f>
        <v>#DIV/0!</v>
      </c>
      <c r="T36" s="18" t="e">
        <f>SUMIFS('Calculation Sheet (Trading)'!51:51,'Calculation Sheet (Trading)'!$18:$18,$C$2,'Calculation Sheet (Trading)'!$3:$3,T$4)+SUMIFS('Calculation Sheet (Pre-Op)'!27:27,'Calculation Sheet (Pre-Op)'!$5:$5,$C$2,'Calculation Sheet (Pre-Op)'!$3:$3,T$4)</f>
        <v>#DIV/0!</v>
      </c>
      <c r="U36" s="18" t="e">
        <f>SUMIFS('Calculation Sheet (Trading)'!51:51,'Calculation Sheet (Trading)'!$18:$18,$C$2,'Calculation Sheet (Trading)'!$3:$3,U$4)+SUMIFS('Calculation Sheet (Pre-Op)'!27:27,'Calculation Sheet (Pre-Op)'!$5:$5,$C$2,'Calculation Sheet (Pre-Op)'!$3:$3,U$4)</f>
        <v>#DIV/0!</v>
      </c>
      <c r="V36" s="18" t="e">
        <f>SUMIFS('Calculation Sheet (Trading)'!51:51,'Calculation Sheet (Trading)'!$18:$18,$C$2,'Calculation Sheet (Trading)'!$3:$3,V$4)+SUMIFS('Calculation Sheet (Pre-Op)'!27:27,'Calculation Sheet (Pre-Op)'!$5:$5,$C$2,'Calculation Sheet (Pre-Op)'!$3:$3,V$4)</f>
        <v>#DIV/0!</v>
      </c>
      <c r="W36" s="18" t="e">
        <f>SUMIFS('Calculation Sheet (Trading)'!51:51,'Calculation Sheet (Trading)'!$18:$18,$C$2,'Calculation Sheet (Trading)'!$3:$3,W$4)+SUMIFS('Calculation Sheet (Pre-Op)'!27:27,'Calculation Sheet (Pre-Op)'!$5:$5,$C$2,'Calculation Sheet (Pre-Op)'!$3:$3,W$4)</f>
        <v>#DIV/0!</v>
      </c>
      <c r="X36" s="18" t="e">
        <f>SUMIFS('Calculation Sheet (Trading)'!51:51,'Calculation Sheet (Trading)'!$18:$18,$C$2,'Calculation Sheet (Trading)'!$3:$3,X$4)+SUMIFS('Calculation Sheet (Pre-Op)'!27:27,'Calculation Sheet (Pre-Op)'!$5:$5,$C$2,'Calculation Sheet (Pre-Op)'!$3:$3,X$4)</f>
        <v>#DIV/0!</v>
      </c>
      <c r="Y36" s="18" t="e">
        <f>SUMIFS('Calculation Sheet (Trading)'!51:51,'Calculation Sheet (Trading)'!$18:$18,$C$2,'Calculation Sheet (Trading)'!$3:$3,Y$4)+SUMIFS('Calculation Sheet (Pre-Op)'!27:27,'Calculation Sheet (Pre-Op)'!$5:$5,$C$2,'Calculation Sheet (Pre-Op)'!$3:$3,Y$4)</f>
        <v>#DIV/0!</v>
      </c>
      <c r="Z36" s="18" t="e">
        <f>SUMIFS('Calculation Sheet (Trading)'!51:51,'Calculation Sheet (Trading)'!$18:$18,$C$2,'Calculation Sheet (Trading)'!$3:$3,Z$4)+SUMIFS('Calculation Sheet (Pre-Op)'!27:27,'Calculation Sheet (Pre-Op)'!$5:$5,$C$2,'Calculation Sheet (Pre-Op)'!$3:$3,Z$4)</f>
        <v>#DIV/0!</v>
      </c>
      <c r="AA36" s="18" t="e">
        <f>SUMIFS('Calculation Sheet (Trading)'!51:51,'Calculation Sheet (Trading)'!$18:$18,$C$2,'Calculation Sheet (Trading)'!$3:$3,AA$4)+SUMIFS('Calculation Sheet (Pre-Op)'!27:27,'Calculation Sheet (Pre-Op)'!$5:$5,$C$2,'Calculation Sheet (Pre-Op)'!$3:$3,AA$4)</f>
        <v>#DIV/0!</v>
      </c>
      <c r="AB36" s="29" t="e">
        <f>SUMIFS('Calculation Sheet (Trading)'!51:51,'Calculation Sheet (Trading)'!$18:$18,$C$2,'Calculation Sheet (Trading)'!$3:$3,AB$4)+SUMIFS('Calculation Sheet (Pre-Op)'!27:27,'Calculation Sheet (Pre-Op)'!$5:$5,$C$2,'Calculation Sheet (Pre-Op)'!$3:$3,AB$4)</f>
        <v>#DIV/0!</v>
      </c>
      <c r="AD36" s="28" t="e">
        <f t="shared" si="10"/>
        <v>#DIV/0!</v>
      </c>
      <c r="AE36" s="362">
        <f>IF($C$2="Adjusted",'Calculation Sheet (Pre-Op)'!AF27,0)</f>
        <v>0</v>
      </c>
      <c r="AF36" s="29" t="e">
        <f t="shared" si="11"/>
        <v>#DIV/0!</v>
      </c>
      <c r="AI36" s="363"/>
    </row>
    <row r="37" spans="1:35" x14ac:dyDescent="0.25">
      <c r="A37" s="329" t="s">
        <v>69</v>
      </c>
      <c r="B37" t="s">
        <v>69</v>
      </c>
      <c r="C37" s="64" t="s">
        <v>84</v>
      </c>
      <c r="D37" s="18">
        <f>SUMIFS('Calculation Sheet (Trading)'!52:52,'Calculation Sheet (Trading)'!$18:$18,$C$2,'Calculation Sheet (Trading)'!$3:$3,D$4)+SUMIFS('Calculation Sheet (Pre-Op)'!28:28,'Calculation Sheet (Pre-Op)'!$5:$5,$C$2,'Calculation Sheet (Pre-Op)'!$3:$3,D$4)</f>
        <v>0</v>
      </c>
      <c r="E37" s="18">
        <f>SUMIFS('Calculation Sheet (Trading)'!52:52,'Calculation Sheet (Trading)'!$18:$18,$C$2,'Calculation Sheet (Trading)'!$3:$3,E$4)+SUMIFS('Calculation Sheet (Pre-Op)'!28:28,'Calculation Sheet (Pre-Op)'!$5:$5,$C$2,'Calculation Sheet (Pre-Op)'!$3:$3,E$4)</f>
        <v>0</v>
      </c>
      <c r="F37" s="18">
        <f>SUMIFS('Calculation Sheet (Trading)'!52:52,'Calculation Sheet (Trading)'!$18:$18,$C$2,'Calculation Sheet (Trading)'!$3:$3,F$4)+SUMIFS('Calculation Sheet (Pre-Op)'!28:28,'Calculation Sheet (Pre-Op)'!$5:$5,$C$2,'Calculation Sheet (Pre-Op)'!$3:$3,F$4)</f>
        <v>0</v>
      </c>
      <c r="G37" s="18">
        <f>SUMIFS('Calculation Sheet (Trading)'!52:52,'Calculation Sheet (Trading)'!$18:$18,$C$2,'Calculation Sheet (Trading)'!$3:$3,G$4)+SUMIFS('Calculation Sheet (Pre-Op)'!28:28,'Calculation Sheet (Pre-Op)'!$5:$5,$C$2,'Calculation Sheet (Pre-Op)'!$3:$3,G$4)</f>
        <v>0</v>
      </c>
      <c r="H37" s="18">
        <f>SUMIFS('Calculation Sheet (Trading)'!52:52,'Calculation Sheet (Trading)'!$18:$18,$C$2,'Calculation Sheet (Trading)'!$3:$3,H$4)+SUMIFS('Calculation Sheet (Pre-Op)'!28:28,'Calculation Sheet (Pre-Op)'!$5:$5,$C$2,'Calculation Sheet (Pre-Op)'!$3:$3,H$4)</f>
        <v>0</v>
      </c>
      <c r="I37" s="18">
        <f>SUMIFS('Calculation Sheet (Trading)'!52:52,'Calculation Sheet (Trading)'!$18:$18,$C$2,'Calculation Sheet (Trading)'!$3:$3,I$4)+SUMIFS('Calculation Sheet (Pre-Op)'!28:28,'Calculation Sheet (Pre-Op)'!$5:$5,$C$2,'Calculation Sheet (Pre-Op)'!$3:$3,I$4)</f>
        <v>0</v>
      </c>
      <c r="J37" s="18">
        <f>SUMIFS('Calculation Sheet (Trading)'!52:52,'Calculation Sheet (Trading)'!$18:$18,$C$2,'Calculation Sheet (Trading)'!$3:$3,J$4)+SUMIFS('Calculation Sheet (Pre-Op)'!28:28,'Calculation Sheet (Pre-Op)'!$5:$5,$C$2,'Calculation Sheet (Pre-Op)'!$3:$3,J$4)</f>
        <v>0</v>
      </c>
      <c r="K37" s="18">
        <f>SUMIFS('Calculation Sheet (Trading)'!52:52,'Calculation Sheet (Trading)'!$18:$18,$C$2,'Calculation Sheet (Trading)'!$3:$3,K$4)+SUMIFS('Calculation Sheet (Pre-Op)'!28:28,'Calculation Sheet (Pre-Op)'!$5:$5,$C$2,'Calculation Sheet (Pre-Op)'!$3:$3,K$4)</f>
        <v>0</v>
      </c>
      <c r="L37" s="18">
        <f>SUMIFS('Calculation Sheet (Trading)'!52:52,'Calculation Sheet (Trading)'!$18:$18,$C$2,'Calculation Sheet (Trading)'!$3:$3,L$4)+SUMIFS('Calculation Sheet (Pre-Op)'!28:28,'Calculation Sheet (Pre-Op)'!$5:$5,$C$2,'Calculation Sheet (Pre-Op)'!$3:$3,L$4)</f>
        <v>0</v>
      </c>
      <c r="M37" s="18">
        <f>SUMIFS('Calculation Sheet (Trading)'!52:52,'Calculation Sheet (Trading)'!$18:$18,$C$2,'Calculation Sheet (Trading)'!$3:$3,M$4)+SUMIFS('Calculation Sheet (Pre-Op)'!28:28,'Calculation Sheet (Pre-Op)'!$5:$5,$C$2,'Calculation Sheet (Pre-Op)'!$3:$3,M$4)</f>
        <v>0</v>
      </c>
      <c r="N37" s="18">
        <f>SUMIFS('Calculation Sheet (Trading)'!52:52,'Calculation Sheet (Trading)'!$18:$18,$C$2,'Calculation Sheet (Trading)'!$3:$3,N$4)+SUMIFS('Calculation Sheet (Pre-Op)'!28:28,'Calculation Sheet (Pre-Op)'!$5:$5,$C$2,'Calculation Sheet (Pre-Op)'!$3:$3,N$4)</f>
        <v>0</v>
      </c>
      <c r="O37" s="18">
        <f>SUMIFS('Calculation Sheet (Trading)'!52:52,'Calculation Sheet (Trading)'!$18:$18,$C$2,'Calculation Sheet (Trading)'!$3:$3,O$4)+SUMIFS('Calculation Sheet (Pre-Op)'!28:28,'Calculation Sheet (Pre-Op)'!$5:$5,$C$2,'Calculation Sheet (Pre-Op)'!$3:$3,O$4)</f>
        <v>0</v>
      </c>
      <c r="P37" s="18">
        <f>SUMIFS('Calculation Sheet (Trading)'!52:52,'Calculation Sheet (Trading)'!$18:$18,$C$2,'Calculation Sheet (Trading)'!$3:$3,P$4)+SUMIFS('Calculation Sheet (Pre-Op)'!28:28,'Calculation Sheet (Pre-Op)'!$5:$5,$C$2,'Calculation Sheet (Pre-Op)'!$3:$3,P$4)</f>
        <v>0</v>
      </c>
      <c r="Q37" s="18">
        <f>SUMIFS('Calculation Sheet (Trading)'!52:52,'Calculation Sheet (Trading)'!$18:$18,$C$2,'Calculation Sheet (Trading)'!$3:$3,Q$4)+SUMIFS('Calculation Sheet (Pre-Op)'!28:28,'Calculation Sheet (Pre-Op)'!$5:$5,$C$2,'Calculation Sheet (Pre-Op)'!$3:$3,Q$4)</f>
        <v>0</v>
      </c>
      <c r="R37" s="18">
        <f>SUMIFS('Calculation Sheet (Trading)'!52:52,'Calculation Sheet (Trading)'!$18:$18,$C$2,'Calculation Sheet (Trading)'!$3:$3,R$4)+SUMIFS('Calculation Sheet (Pre-Op)'!28:28,'Calculation Sheet (Pre-Op)'!$5:$5,$C$2,'Calculation Sheet (Pre-Op)'!$3:$3,R$4)</f>
        <v>0</v>
      </c>
      <c r="S37" s="18">
        <f>SUMIFS('Calculation Sheet (Trading)'!52:52,'Calculation Sheet (Trading)'!$18:$18,$C$2,'Calculation Sheet (Trading)'!$3:$3,S$4)+SUMIFS('Calculation Sheet (Pre-Op)'!28:28,'Calculation Sheet (Pre-Op)'!$5:$5,$C$2,'Calculation Sheet (Pre-Op)'!$3:$3,S$4)</f>
        <v>0</v>
      </c>
      <c r="T37" s="18">
        <f>SUMIFS('Calculation Sheet (Trading)'!52:52,'Calculation Sheet (Trading)'!$18:$18,$C$2,'Calculation Sheet (Trading)'!$3:$3,T$4)+SUMIFS('Calculation Sheet (Pre-Op)'!28:28,'Calculation Sheet (Pre-Op)'!$5:$5,$C$2,'Calculation Sheet (Pre-Op)'!$3:$3,T$4)</f>
        <v>0</v>
      </c>
      <c r="U37" s="18">
        <f>SUMIFS('Calculation Sheet (Trading)'!52:52,'Calculation Sheet (Trading)'!$18:$18,$C$2,'Calculation Sheet (Trading)'!$3:$3,U$4)+SUMIFS('Calculation Sheet (Pre-Op)'!28:28,'Calculation Sheet (Pre-Op)'!$5:$5,$C$2,'Calculation Sheet (Pre-Op)'!$3:$3,U$4)</f>
        <v>0</v>
      </c>
      <c r="V37" s="18">
        <f>SUMIFS('Calculation Sheet (Trading)'!52:52,'Calculation Sheet (Trading)'!$18:$18,$C$2,'Calculation Sheet (Trading)'!$3:$3,V$4)+SUMIFS('Calculation Sheet (Pre-Op)'!28:28,'Calculation Sheet (Pre-Op)'!$5:$5,$C$2,'Calculation Sheet (Pre-Op)'!$3:$3,V$4)</f>
        <v>0</v>
      </c>
      <c r="W37" s="18">
        <f>SUMIFS('Calculation Sheet (Trading)'!52:52,'Calculation Sheet (Trading)'!$18:$18,$C$2,'Calculation Sheet (Trading)'!$3:$3,W$4)+SUMIFS('Calculation Sheet (Pre-Op)'!28:28,'Calculation Sheet (Pre-Op)'!$5:$5,$C$2,'Calculation Sheet (Pre-Op)'!$3:$3,W$4)</f>
        <v>0</v>
      </c>
      <c r="X37" s="18">
        <f>SUMIFS('Calculation Sheet (Trading)'!52:52,'Calculation Sheet (Trading)'!$18:$18,$C$2,'Calculation Sheet (Trading)'!$3:$3,X$4)+SUMIFS('Calculation Sheet (Pre-Op)'!28:28,'Calculation Sheet (Pre-Op)'!$5:$5,$C$2,'Calculation Sheet (Pre-Op)'!$3:$3,X$4)</f>
        <v>0</v>
      </c>
      <c r="Y37" s="18">
        <f>SUMIFS('Calculation Sheet (Trading)'!52:52,'Calculation Sheet (Trading)'!$18:$18,$C$2,'Calculation Sheet (Trading)'!$3:$3,Y$4)+SUMIFS('Calculation Sheet (Pre-Op)'!28:28,'Calculation Sheet (Pre-Op)'!$5:$5,$C$2,'Calculation Sheet (Pre-Op)'!$3:$3,Y$4)</f>
        <v>0</v>
      </c>
      <c r="Z37" s="18">
        <f>SUMIFS('Calculation Sheet (Trading)'!52:52,'Calculation Sheet (Trading)'!$18:$18,$C$2,'Calculation Sheet (Trading)'!$3:$3,Z$4)+SUMIFS('Calculation Sheet (Pre-Op)'!28:28,'Calculation Sheet (Pre-Op)'!$5:$5,$C$2,'Calculation Sheet (Pre-Op)'!$3:$3,Z$4)</f>
        <v>0</v>
      </c>
      <c r="AA37" s="18">
        <f>SUMIFS('Calculation Sheet (Trading)'!52:52,'Calculation Sheet (Trading)'!$18:$18,$C$2,'Calculation Sheet (Trading)'!$3:$3,AA$4)+SUMIFS('Calculation Sheet (Pre-Op)'!28:28,'Calculation Sheet (Pre-Op)'!$5:$5,$C$2,'Calculation Sheet (Pre-Op)'!$3:$3,AA$4)</f>
        <v>0</v>
      </c>
      <c r="AB37" s="29">
        <f>SUMIFS('Calculation Sheet (Trading)'!52:52,'Calculation Sheet (Trading)'!$18:$18,$C$2,'Calculation Sheet (Trading)'!$3:$3,AB$4)+SUMIFS('Calculation Sheet (Pre-Op)'!28:28,'Calculation Sheet (Pre-Op)'!$5:$5,$C$2,'Calculation Sheet (Pre-Op)'!$3:$3,AB$4)</f>
        <v>0</v>
      </c>
      <c r="AD37" s="28">
        <f t="shared" si="10"/>
        <v>0</v>
      </c>
      <c r="AE37" s="362">
        <f>IF($C$2="Adjusted",'Calculation Sheet (Pre-Op)'!AF28,0)</f>
        <v>0</v>
      </c>
      <c r="AF37" s="29">
        <f t="shared" si="11"/>
        <v>0</v>
      </c>
      <c r="AI37" s="363"/>
    </row>
    <row r="38" spans="1:35" x14ac:dyDescent="0.25">
      <c r="A38" s="329" t="s">
        <v>68</v>
      </c>
      <c r="C38" s="64" t="s">
        <v>85</v>
      </c>
      <c r="D38" s="18">
        <f>SUMIFS('Calculation Sheet (Trading)'!53:53,'Calculation Sheet (Trading)'!$18:$18,$C$2,'Calculation Sheet (Trading)'!$3:$3,D$4)+SUMIFS('Calculation Sheet (Pre-Op)'!29:29,'Calculation Sheet (Pre-Op)'!$5:$5,$C$2,'Calculation Sheet (Pre-Op)'!$3:$3,D$4)</f>
        <v>0</v>
      </c>
      <c r="E38" s="18">
        <f>SUMIFS('Calculation Sheet (Trading)'!53:53,'Calculation Sheet (Trading)'!$18:$18,$C$2,'Calculation Sheet (Trading)'!$3:$3,E$4)+SUMIFS('Calculation Sheet (Pre-Op)'!29:29,'Calculation Sheet (Pre-Op)'!$5:$5,$C$2,'Calculation Sheet (Pre-Op)'!$3:$3,E$4)</f>
        <v>0</v>
      </c>
      <c r="F38" s="18">
        <f>SUMIFS('Calculation Sheet (Trading)'!53:53,'Calculation Sheet (Trading)'!$18:$18,$C$2,'Calculation Sheet (Trading)'!$3:$3,F$4)+SUMIFS('Calculation Sheet (Pre-Op)'!29:29,'Calculation Sheet (Pre-Op)'!$5:$5,$C$2,'Calculation Sheet (Pre-Op)'!$3:$3,F$4)</f>
        <v>0</v>
      </c>
      <c r="G38" s="18">
        <f>SUMIFS('Calculation Sheet (Trading)'!53:53,'Calculation Sheet (Trading)'!$18:$18,$C$2,'Calculation Sheet (Trading)'!$3:$3,G$4)+SUMIFS('Calculation Sheet (Pre-Op)'!29:29,'Calculation Sheet (Pre-Op)'!$5:$5,$C$2,'Calculation Sheet (Pre-Op)'!$3:$3,G$4)</f>
        <v>0</v>
      </c>
      <c r="H38" s="18">
        <f>SUMIFS('Calculation Sheet (Trading)'!53:53,'Calculation Sheet (Trading)'!$18:$18,$C$2,'Calculation Sheet (Trading)'!$3:$3,H$4)+SUMIFS('Calculation Sheet (Pre-Op)'!29:29,'Calculation Sheet (Pre-Op)'!$5:$5,$C$2,'Calculation Sheet (Pre-Op)'!$3:$3,H$4)</f>
        <v>0</v>
      </c>
      <c r="I38" s="18">
        <f>SUMIFS('Calculation Sheet (Trading)'!53:53,'Calculation Sheet (Trading)'!$18:$18,$C$2,'Calculation Sheet (Trading)'!$3:$3,I$4)+SUMIFS('Calculation Sheet (Pre-Op)'!29:29,'Calculation Sheet (Pre-Op)'!$5:$5,$C$2,'Calculation Sheet (Pre-Op)'!$3:$3,I$4)</f>
        <v>0</v>
      </c>
      <c r="J38" s="18">
        <f>SUMIFS('Calculation Sheet (Trading)'!53:53,'Calculation Sheet (Trading)'!$18:$18,$C$2,'Calculation Sheet (Trading)'!$3:$3,J$4)+SUMIFS('Calculation Sheet (Pre-Op)'!29:29,'Calculation Sheet (Pre-Op)'!$5:$5,$C$2,'Calculation Sheet (Pre-Op)'!$3:$3,J$4)</f>
        <v>0</v>
      </c>
      <c r="K38" s="18">
        <f>SUMIFS('Calculation Sheet (Trading)'!53:53,'Calculation Sheet (Trading)'!$18:$18,$C$2,'Calculation Sheet (Trading)'!$3:$3,K$4)+SUMIFS('Calculation Sheet (Pre-Op)'!29:29,'Calculation Sheet (Pre-Op)'!$5:$5,$C$2,'Calculation Sheet (Pre-Op)'!$3:$3,K$4)</f>
        <v>0</v>
      </c>
      <c r="L38" s="18">
        <f>SUMIFS('Calculation Sheet (Trading)'!53:53,'Calculation Sheet (Trading)'!$18:$18,$C$2,'Calculation Sheet (Trading)'!$3:$3,L$4)+SUMIFS('Calculation Sheet (Pre-Op)'!29:29,'Calculation Sheet (Pre-Op)'!$5:$5,$C$2,'Calculation Sheet (Pre-Op)'!$3:$3,L$4)</f>
        <v>0</v>
      </c>
      <c r="M38" s="18">
        <f>SUMIFS('Calculation Sheet (Trading)'!53:53,'Calculation Sheet (Trading)'!$18:$18,$C$2,'Calculation Sheet (Trading)'!$3:$3,M$4)+SUMIFS('Calculation Sheet (Pre-Op)'!29:29,'Calculation Sheet (Pre-Op)'!$5:$5,$C$2,'Calculation Sheet (Pre-Op)'!$3:$3,M$4)</f>
        <v>0</v>
      </c>
      <c r="N38" s="18">
        <f>SUMIFS('Calculation Sheet (Trading)'!53:53,'Calculation Sheet (Trading)'!$18:$18,$C$2,'Calculation Sheet (Trading)'!$3:$3,N$4)+SUMIFS('Calculation Sheet (Pre-Op)'!29:29,'Calculation Sheet (Pre-Op)'!$5:$5,$C$2,'Calculation Sheet (Pre-Op)'!$3:$3,N$4)</f>
        <v>0</v>
      </c>
      <c r="O38" s="18">
        <f>SUMIFS('Calculation Sheet (Trading)'!53:53,'Calculation Sheet (Trading)'!$18:$18,$C$2,'Calculation Sheet (Trading)'!$3:$3,O$4)+SUMIFS('Calculation Sheet (Pre-Op)'!29:29,'Calculation Sheet (Pre-Op)'!$5:$5,$C$2,'Calculation Sheet (Pre-Op)'!$3:$3,O$4)</f>
        <v>0</v>
      </c>
      <c r="P38" s="18">
        <f>SUMIFS('Calculation Sheet (Trading)'!53:53,'Calculation Sheet (Trading)'!$18:$18,$C$2,'Calculation Sheet (Trading)'!$3:$3,P$4)+SUMIFS('Calculation Sheet (Pre-Op)'!29:29,'Calculation Sheet (Pre-Op)'!$5:$5,$C$2,'Calculation Sheet (Pre-Op)'!$3:$3,P$4)</f>
        <v>0</v>
      </c>
      <c r="Q38" s="18">
        <f>SUMIFS('Calculation Sheet (Trading)'!53:53,'Calculation Sheet (Trading)'!$18:$18,$C$2,'Calculation Sheet (Trading)'!$3:$3,Q$4)+SUMIFS('Calculation Sheet (Pre-Op)'!29:29,'Calculation Sheet (Pre-Op)'!$5:$5,$C$2,'Calculation Sheet (Pre-Op)'!$3:$3,Q$4)</f>
        <v>0</v>
      </c>
      <c r="R38" s="18">
        <f>SUMIFS('Calculation Sheet (Trading)'!53:53,'Calculation Sheet (Trading)'!$18:$18,$C$2,'Calculation Sheet (Trading)'!$3:$3,R$4)+SUMIFS('Calculation Sheet (Pre-Op)'!29:29,'Calculation Sheet (Pre-Op)'!$5:$5,$C$2,'Calculation Sheet (Pre-Op)'!$3:$3,R$4)</f>
        <v>0</v>
      </c>
      <c r="S38" s="18">
        <f>SUMIFS('Calculation Sheet (Trading)'!53:53,'Calculation Sheet (Trading)'!$18:$18,$C$2,'Calculation Sheet (Trading)'!$3:$3,S$4)+SUMIFS('Calculation Sheet (Pre-Op)'!29:29,'Calculation Sheet (Pre-Op)'!$5:$5,$C$2,'Calculation Sheet (Pre-Op)'!$3:$3,S$4)</f>
        <v>0</v>
      </c>
      <c r="T38" s="18">
        <f>SUMIFS('Calculation Sheet (Trading)'!53:53,'Calculation Sheet (Trading)'!$18:$18,$C$2,'Calculation Sheet (Trading)'!$3:$3,T$4)+SUMIFS('Calculation Sheet (Pre-Op)'!29:29,'Calculation Sheet (Pre-Op)'!$5:$5,$C$2,'Calculation Sheet (Pre-Op)'!$3:$3,T$4)</f>
        <v>0</v>
      </c>
      <c r="U38" s="18">
        <f>SUMIFS('Calculation Sheet (Trading)'!53:53,'Calculation Sheet (Trading)'!$18:$18,$C$2,'Calculation Sheet (Trading)'!$3:$3,U$4)+SUMIFS('Calculation Sheet (Pre-Op)'!29:29,'Calculation Sheet (Pre-Op)'!$5:$5,$C$2,'Calculation Sheet (Pre-Op)'!$3:$3,U$4)</f>
        <v>0</v>
      </c>
      <c r="V38" s="18">
        <f>SUMIFS('Calculation Sheet (Trading)'!53:53,'Calculation Sheet (Trading)'!$18:$18,$C$2,'Calculation Sheet (Trading)'!$3:$3,V$4)+SUMIFS('Calculation Sheet (Pre-Op)'!29:29,'Calculation Sheet (Pre-Op)'!$5:$5,$C$2,'Calculation Sheet (Pre-Op)'!$3:$3,V$4)</f>
        <v>0</v>
      </c>
      <c r="W38" s="18">
        <f>SUMIFS('Calculation Sheet (Trading)'!53:53,'Calculation Sheet (Trading)'!$18:$18,$C$2,'Calculation Sheet (Trading)'!$3:$3,W$4)+SUMIFS('Calculation Sheet (Pre-Op)'!29:29,'Calculation Sheet (Pre-Op)'!$5:$5,$C$2,'Calculation Sheet (Pre-Op)'!$3:$3,W$4)</f>
        <v>0</v>
      </c>
      <c r="X38" s="18">
        <f>SUMIFS('Calculation Sheet (Trading)'!53:53,'Calculation Sheet (Trading)'!$18:$18,$C$2,'Calculation Sheet (Trading)'!$3:$3,X$4)+SUMIFS('Calculation Sheet (Pre-Op)'!29:29,'Calculation Sheet (Pre-Op)'!$5:$5,$C$2,'Calculation Sheet (Pre-Op)'!$3:$3,X$4)</f>
        <v>0</v>
      </c>
      <c r="Y38" s="18">
        <f>SUMIFS('Calculation Sheet (Trading)'!53:53,'Calculation Sheet (Trading)'!$18:$18,$C$2,'Calculation Sheet (Trading)'!$3:$3,Y$4)+SUMIFS('Calculation Sheet (Pre-Op)'!29:29,'Calculation Sheet (Pre-Op)'!$5:$5,$C$2,'Calculation Sheet (Pre-Op)'!$3:$3,Y$4)</f>
        <v>0</v>
      </c>
      <c r="Z38" s="18">
        <f>SUMIFS('Calculation Sheet (Trading)'!53:53,'Calculation Sheet (Trading)'!$18:$18,$C$2,'Calculation Sheet (Trading)'!$3:$3,Z$4)+SUMIFS('Calculation Sheet (Pre-Op)'!29:29,'Calculation Sheet (Pre-Op)'!$5:$5,$C$2,'Calculation Sheet (Pre-Op)'!$3:$3,Z$4)</f>
        <v>0</v>
      </c>
      <c r="AA38" s="18">
        <f>SUMIFS('Calculation Sheet (Trading)'!53:53,'Calculation Sheet (Trading)'!$18:$18,$C$2,'Calculation Sheet (Trading)'!$3:$3,AA$4)+SUMIFS('Calculation Sheet (Pre-Op)'!29:29,'Calculation Sheet (Pre-Op)'!$5:$5,$C$2,'Calculation Sheet (Pre-Op)'!$3:$3,AA$4)</f>
        <v>0</v>
      </c>
      <c r="AB38" s="29">
        <f>SUMIFS('Calculation Sheet (Trading)'!53:53,'Calculation Sheet (Trading)'!$18:$18,$C$2,'Calculation Sheet (Trading)'!$3:$3,AB$4)+SUMIFS('Calculation Sheet (Pre-Op)'!29:29,'Calculation Sheet (Pre-Op)'!$5:$5,$C$2,'Calculation Sheet (Pre-Op)'!$3:$3,AB$4)</f>
        <v>0</v>
      </c>
      <c r="AD38" s="28">
        <f t="shared" si="10"/>
        <v>0</v>
      </c>
      <c r="AE38" s="18">
        <f>IF($C$2="Adjusted",'Calculation Sheet (Pre-Op)'!AF29,0)</f>
        <v>0</v>
      </c>
      <c r="AF38" s="29">
        <f t="shared" si="11"/>
        <v>0</v>
      </c>
    </row>
    <row r="39" spans="1:35" s="15" customFormat="1" x14ac:dyDescent="0.25">
      <c r="A39" s="330"/>
      <c r="C39" s="62" t="s">
        <v>61</v>
      </c>
      <c r="D39" s="110" t="e">
        <f>SUM(D40:D43)</f>
        <v>#DIV/0!</v>
      </c>
      <c r="E39" s="110" t="e">
        <f t="shared" ref="E39:AB39" si="14">SUM(E40:E43)</f>
        <v>#DIV/0!</v>
      </c>
      <c r="F39" s="110" t="e">
        <f t="shared" si="14"/>
        <v>#DIV/0!</v>
      </c>
      <c r="G39" s="110" t="e">
        <f t="shared" si="14"/>
        <v>#DIV/0!</v>
      </c>
      <c r="H39" s="110" t="e">
        <f t="shared" si="14"/>
        <v>#DIV/0!</v>
      </c>
      <c r="I39" s="110" t="e">
        <f t="shared" si="14"/>
        <v>#DIV/0!</v>
      </c>
      <c r="J39" s="110" t="e">
        <f t="shared" si="14"/>
        <v>#DIV/0!</v>
      </c>
      <c r="K39" s="110" t="e">
        <f t="shared" si="14"/>
        <v>#DIV/0!</v>
      </c>
      <c r="L39" s="110" t="e">
        <f t="shared" si="14"/>
        <v>#DIV/0!</v>
      </c>
      <c r="M39" s="110" t="e">
        <f t="shared" si="14"/>
        <v>#DIV/0!</v>
      </c>
      <c r="N39" s="110" t="e">
        <f t="shared" si="14"/>
        <v>#DIV/0!</v>
      </c>
      <c r="O39" s="110" t="e">
        <f t="shared" si="14"/>
        <v>#DIV/0!</v>
      </c>
      <c r="P39" s="110" t="e">
        <f t="shared" si="14"/>
        <v>#DIV/0!</v>
      </c>
      <c r="Q39" s="110" t="e">
        <f t="shared" si="14"/>
        <v>#DIV/0!</v>
      </c>
      <c r="R39" s="110" t="e">
        <f t="shared" si="14"/>
        <v>#DIV/0!</v>
      </c>
      <c r="S39" s="110" t="e">
        <f t="shared" si="14"/>
        <v>#DIV/0!</v>
      </c>
      <c r="T39" s="110" t="e">
        <f t="shared" si="14"/>
        <v>#DIV/0!</v>
      </c>
      <c r="U39" s="110" t="e">
        <f t="shared" si="14"/>
        <v>#DIV/0!</v>
      </c>
      <c r="V39" s="110" t="e">
        <f t="shared" si="14"/>
        <v>#DIV/0!</v>
      </c>
      <c r="W39" s="110" t="e">
        <f t="shared" si="14"/>
        <v>#DIV/0!</v>
      </c>
      <c r="X39" s="110" t="e">
        <f t="shared" si="14"/>
        <v>#DIV/0!</v>
      </c>
      <c r="Y39" s="110" t="e">
        <f t="shared" si="14"/>
        <v>#DIV/0!</v>
      </c>
      <c r="Z39" s="110" t="e">
        <f t="shared" si="14"/>
        <v>#DIV/0!</v>
      </c>
      <c r="AA39" s="110" t="e">
        <f t="shared" si="14"/>
        <v>#DIV/0!</v>
      </c>
      <c r="AB39" s="131" t="e">
        <f t="shared" si="14"/>
        <v>#DIV/0!</v>
      </c>
      <c r="AD39" s="162" t="e">
        <f t="shared" si="10"/>
        <v>#DIV/0!</v>
      </c>
      <c r="AE39" s="110">
        <f>IF($C$2="Adjusted",'Calculation Sheet (Pre-Op)'!AF40,0)</f>
        <v>0</v>
      </c>
      <c r="AF39" s="131" t="e">
        <f t="shared" si="11"/>
        <v>#DIV/0!</v>
      </c>
    </row>
    <row r="40" spans="1:35" x14ac:dyDescent="0.25">
      <c r="A40" s="329" t="s">
        <v>68</v>
      </c>
      <c r="C40" s="64" t="s">
        <v>12</v>
      </c>
      <c r="D40" s="18">
        <f>SUMIFS('Calculation Sheet (Trading)'!55:55,'Calculation Sheet (Trading)'!$18:$18,$C$2,'Calculation Sheet (Trading)'!$3:$3,D$4)+SUMIFS('Calculation Sheet (Pre-Op)'!41:41,'Calculation Sheet (Pre-Op)'!$5:$5,$C$2,'Calculation Sheet (Pre-Op)'!$3:$3,D$4)</f>
        <v>0</v>
      </c>
      <c r="E40" s="18">
        <f>SUMIFS('Calculation Sheet (Trading)'!55:55,'Calculation Sheet (Trading)'!$18:$18,$C$2,'Calculation Sheet (Trading)'!$3:$3,E$4)+SUMIFS('Calculation Sheet (Pre-Op)'!41:41,'Calculation Sheet (Pre-Op)'!$5:$5,$C$2,'Calculation Sheet (Pre-Op)'!$3:$3,E$4)</f>
        <v>0</v>
      </c>
      <c r="F40" s="18">
        <f>SUMIFS('Calculation Sheet (Trading)'!55:55,'Calculation Sheet (Trading)'!$18:$18,$C$2,'Calculation Sheet (Trading)'!$3:$3,F$4)+SUMIFS('Calculation Sheet (Pre-Op)'!41:41,'Calculation Sheet (Pre-Op)'!$5:$5,$C$2,'Calculation Sheet (Pre-Op)'!$3:$3,F$4)</f>
        <v>0</v>
      </c>
      <c r="G40" s="18">
        <f>SUMIFS('Calculation Sheet (Trading)'!55:55,'Calculation Sheet (Trading)'!$18:$18,$C$2,'Calculation Sheet (Trading)'!$3:$3,G$4)+SUMIFS('Calculation Sheet (Pre-Op)'!41:41,'Calculation Sheet (Pre-Op)'!$5:$5,$C$2,'Calculation Sheet (Pre-Op)'!$3:$3,G$4)</f>
        <v>0</v>
      </c>
      <c r="H40" s="18">
        <f>SUMIFS('Calculation Sheet (Trading)'!55:55,'Calculation Sheet (Trading)'!$18:$18,$C$2,'Calculation Sheet (Trading)'!$3:$3,H$4)+SUMIFS('Calculation Sheet (Pre-Op)'!41:41,'Calculation Sheet (Pre-Op)'!$5:$5,$C$2,'Calculation Sheet (Pre-Op)'!$3:$3,H$4)</f>
        <v>0</v>
      </c>
      <c r="I40" s="18">
        <f>SUMIFS('Calculation Sheet (Trading)'!55:55,'Calculation Sheet (Trading)'!$18:$18,$C$2,'Calculation Sheet (Trading)'!$3:$3,I$4)+SUMIFS('Calculation Sheet (Pre-Op)'!41:41,'Calculation Sheet (Pre-Op)'!$5:$5,$C$2,'Calculation Sheet (Pre-Op)'!$3:$3,I$4)</f>
        <v>0</v>
      </c>
      <c r="J40" s="18">
        <f>SUMIFS('Calculation Sheet (Trading)'!55:55,'Calculation Sheet (Trading)'!$18:$18,$C$2,'Calculation Sheet (Trading)'!$3:$3,J$4)+SUMIFS('Calculation Sheet (Pre-Op)'!41:41,'Calculation Sheet (Pre-Op)'!$5:$5,$C$2,'Calculation Sheet (Pre-Op)'!$3:$3,J$4)</f>
        <v>0</v>
      </c>
      <c r="K40" s="18">
        <f>SUMIFS('Calculation Sheet (Trading)'!55:55,'Calculation Sheet (Trading)'!$18:$18,$C$2,'Calculation Sheet (Trading)'!$3:$3,K$4)+SUMIFS('Calculation Sheet (Pre-Op)'!41:41,'Calculation Sheet (Pre-Op)'!$5:$5,$C$2,'Calculation Sheet (Pre-Op)'!$3:$3,K$4)</f>
        <v>0</v>
      </c>
      <c r="L40" s="18">
        <f>SUMIFS('Calculation Sheet (Trading)'!55:55,'Calculation Sheet (Trading)'!$18:$18,$C$2,'Calculation Sheet (Trading)'!$3:$3,L$4)+SUMIFS('Calculation Sheet (Pre-Op)'!41:41,'Calculation Sheet (Pre-Op)'!$5:$5,$C$2,'Calculation Sheet (Pre-Op)'!$3:$3,L$4)</f>
        <v>0</v>
      </c>
      <c r="M40" s="18">
        <f>SUMIFS('Calculation Sheet (Trading)'!55:55,'Calculation Sheet (Trading)'!$18:$18,$C$2,'Calculation Sheet (Trading)'!$3:$3,M$4)+SUMIFS('Calculation Sheet (Pre-Op)'!41:41,'Calculation Sheet (Pre-Op)'!$5:$5,$C$2,'Calculation Sheet (Pre-Op)'!$3:$3,M$4)</f>
        <v>0</v>
      </c>
      <c r="N40" s="18">
        <f>SUMIFS('Calculation Sheet (Trading)'!55:55,'Calculation Sheet (Trading)'!$18:$18,$C$2,'Calculation Sheet (Trading)'!$3:$3,N$4)+SUMIFS('Calculation Sheet (Pre-Op)'!41:41,'Calculation Sheet (Pre-Op)'!$5:$5,$C$2,'Calculation Sheet (Pre-Op)'!$3:$3,N$4)</f>
        <v>0</v>
      </c>
      <c r="O40" s="18">
        <f>SUMIFS('Calculation Sheet (Trading)'!55:55,'Calculation Sheet (Trading)'!$18:$18,$C$2,'Calculation Sheet (Trading)'!$3:$3,O$4)+SUMIFS('Calculation Sheet (Pre-Op)'!41:41,'Calculation Sheet (Pre-Op)'!$5:$5,$C$2,'Calculation Sheet (Pre-Op)'!$3:$3,O$4)</f>
        <v>0</v>
      </c>
      <c r="P40" s="18">
        <f>SUMIFS('Calculation Sheet (Trading)'!55:55,'Calculation Sheet (Trading)'!$18:$18,$C$2,'Calculation Sheet (Trading)'!$3:$3,P$4)+SUMIFS('Calculation Sheet (Pre-Op)'!41:41,'Calculation Sheet (Pre-Op)'!$5:$5,$C$2,'Calculation Sheet (Pre-Op)'!$3:$3,P$4)</f>
        <v>0</v>
      </c>
      <c r="Q40" s="18">
        <f>SUMIFS('Calculation Sheet (Trading)'!55:55,'Calculation Sheet (Trading)'!$18:$18,$C$2,'Calculation Sheet (Trading)'!$3:$3,Q$4)+SUMIFS('Calculation Sheet (Pre-Op)'!41:41,'Calculation Sheet (Pre-Op)'!$5:$5,$C$2,'Calculation Sheet (Pre-Op)'!$3:$3,Q$4)</f>
        <v>0</v>
      </c>
      <c r="R40" s="18">
        <f>SUMIFS('Calculation Sheet (Trading)'!55:55,'Calculation Sheet (Trading)'!$18:$18,$C$2,'Calculation Sheet (Trading)'!$3:$3,R$4)+SUMIFS('Calculation Sheet (Pre-Op)'!41:41,'Calculation Sheet (Pre-Op)'!$5:$5,$C$2,'Calculation Sheet (Pre-Op)'!$3:$3,R$4)</f>
        <v>0</v>
      </c>
      <c r="S40" s="18">
        <f>SUMIFS('Calculation Sheet (Trading)'!55:55,'Calculation Sheet (Trading)'!$18:$18,$C$2,'Calculation Sheet (Trading)'!$3:$3,S$4)+SUMIFS('Calculation Sheet (Pre-Op)'!41:41,'Calculation Sheet (Pre-Op)'!$5:$5,$C$2,'Calculation Sheet (Pre-Op)'!$3:$3,S$4)</f>
        <v>0</v>
      </c>
      <c r="T40" s="18">
        <f>SUMIFS('Calculation Sheet (Trading)'!55:55,'Calculation Sheet (Trading)'!$18:$18,$C$2,'Calculation Sheet (Trading)'!$3:$3,T$4)+SUMIFS('Calculation Sheet (Pre-Op)'!41:41,'Calculation Sheet (Pre-Op)'!$5:$5,$C$2,'Calculation Sheet (Pre-Op)'!$3:$3,T$4)</f>
        <v>0</v>
      </c>
      <c r="U40" s="18">
        <f>SUMIFS('Calculation Sheet (Trading)'!55:55,'Calculation Sheet (Trading)'!$18:$18,$C$2,'Calculation Sheet (Trading)'!$3:$3,U$4)+SUMIFS('Calculation Sheet (Pre-Op)'!41:41,'Calculation Sheet (Pre-Op)'!$5:$5,$C$2,'Calculation Sheet (Pre-Op)'!$3:$3,U$4)</f>
        <v>0</v>
      </c>
      <c r="V40" s="18">
        <f>SUMIFS('Calculation Sheet (Trading)'!55:55,'Calculation Sheet (Trading)'!$18:$18,$C$2,'Calculation Sheet (Trading)'!$3:$3,V$4)+SUMIFS('Calculation Sheet (Pre-Op)'!41:41,'Calculation Sheet (Pre-Op)'!$5:$5,$C$2,'Calculation Sheet (Pre-Op)'!$3:$3,V$4)</f>
        <v>0</v>
      </c>
      <c r="W40" s="18">
        <f>SUMIFS('Calculation Sheet (Trading)'!55:55,'Calculation Sheet (Trading)'!$18:$18,$C$2,'Calculation Sheet (Trading)'!$3:$3,W$4)+SUMIFS('Calculation Sheet (Pre-Op)'!41:41,'Calculation Sheet (Pre-Op)'!$5:$5,$C$2,'Calculation Sheet (Pre-Op)'!$3:$3,W$4)</f>
        <v>0</v>
      </c>
      <c r="X40" s="18">
        <f>SUMIFS('Calculation Sheet (Trading)'!55:55,'Calculation Sheet (Trading)'!$18:$18,$C$2,'Calculation Sheet (Trading)'!$3:$3,X$4)+SUMIFS('Calculation Sheet (Pre-Op)'!41:41,'Calculation Sheet (Pre-Op)'!$5:$5,$C$2,'Calculation Sheet (Pre-Op)'!$3:$3,X$4)</f>
        <v>0</v>
      </c>
      <c r="Y40" s="18">
        <f>SUMIFS('Calculation Sheet (Trading)'!55:55,'Calculation Sheet (Trading)'!$18:$18,$C$2,'Calculation Sheet (Trading)'!$3:$3,Y$4)+SUMIFS('Calculation Sheet (Pre-Op)'!41:41,'Calculation Sheet (Pre-Op)'!$5:$5,$C$2,'Calculation Sheet (Pre-Op)'!$3:$3,Y$4)</f>
        <v>0</v>
      </c>
      <c r="Z40" s="18">
        <f>SUMIFS('Calculation Sheet (Trading)'!55:55,'Calculation Sheet (Trading)'!$18:$18,$C$2,'Calculation Sheet (Trading)'!$3:$3,Z$4)+SUMIFS('Calculation Sheet (Pre-Op)'!41:41,'Calculation Sheet (Pre-Op)'!$5:$5,$C$2,'Calculation Sheet (Pre-Op)'!$3:$3,Z$4)</f>
        <v>0</v>
      </c>
      <c r="AA40" s="18">
        <f>SUMIFS('Calculation Sheet (Trading)'!55:55,'Calculation Sheet (Trading)'!$18:$18,$C$2,'Calculation Sheet (Trading)'!$3:$3,AA$4)+SUMIFS('Calculation Sheet (Pre-Op)'!41:41,'Calculation Sheet (Pre-Op)'!$5:$5,$C$2,'Calculation Sheet (Pre-Op)'!$3:$3,AA$4)</f>
        <v>0</v>
      </c>
      <c r="AB40" s="29">
        <f>SUMIFS('Calculation Sheet (Trading)'!55:55,'Calculation Sheet (Trading)'!$18:$18,$C$2,'Calculation Sheet (Trading)'!$3:$3,AB$4)+SUMIFS('Calculation Sheet (Pre-Op)'!41:41,'Calculation Sheet (Pre-Op)'!$5:$5,$C$2,'Calculation Sheet (Pre-Op)'!$3:$3,AB$4)</f>
        <v>0</v>
      </c>
      <c r="AD40" s="28">
        <f t="shared" si="10"/>
        <v>0</v>
      </c>
      <c r="AE40" s="18">
        <f>IF($C$2="Adjusted",'Calculation Sheet (Pre-Op)'!AF41,0)</f>
        <v>0</v>
      </c>
      <c r="AF40" s="29">
        <f t="shared" si="11"/>
        <v>0</v>
      </c>
    </row>
    <row r="41" spans="1:35" x14ac:dyDescent="0.25">
      <c r="A41" s="329" t="s">
        <v>68</v>
      </c>
      <c r="B41" t="s">
        <v>68</v>
      </c>
      <c r="C41" s="64" t="s">
        <v>49</v>
      </c>
      <c r="D41" s="18" t="e">
        <f>SUMIFS('Calculation Sheet (Trading)'!56:56,'Calculation Sheet (Trading)'!$18:$18,$C$2,'Calculation Sheet (Trading)'!$3:$3,D$4)+SUMIFS('Calculation Sheet (Pre-Op)'!42:42,'Calculation Sheet (Pre-Op)'!$5:$5,$C$2,'Calculation Sheet (Pre-Op)'!$3:$3,D$4)</f>
        <v>#DIV/0!</v>
      </c>
      <c r="E41" s="18" t="e">
        <f>SUMIFS('Calculation Sheet (Trading)'!56:56,'Calculation Sheet (Trading)'!$18:$18,$C$2,'Calculation Sheet (Trading)'!$3:$3,E$4)+SUMIFS('Calculation Sheet (Pre-Op)'!42:42,'Calculation Sheet (Pre-Op)'!$5:$5,$C$2,'Calculation Sheet (Pre-Op)'!$3:$3,E$4)</f>
        <v>#DIV/0!</v>
      </c>
      <c r="F41" s="18" t="e">
        <f>SUMIFS('Calculation Sheet (Trading)'!56:56,'Calculation Sheet (Trading)'!$18:$18,$C$2,'Calculation Sheet (Trading)'!$3:$3,F$4)+SUMIFS('Calculation Sheet (Pre-Op)'!42:42,'Calculation Sheet (Pre-Op)'!$5:$5,$C$2,'Calculation Sheet (Pre-Op)'!$3:$3,F$4)</f>
        <v>#DIV/0!</v>
      </c>
      <c r="G41" s="18" t="e">
        <f>SUMIFS('Calculation Sheet (Trading)'!56:56,'Calculation Sheet (Trading)'!$18:$18,$C$2,'Calculation Sheet (Trading)'!$3:$3,G$4)+SUMIFS('Calculation Sheet (Pre-Op)'!42:42,'Calculation Sheet (Pre-Op)'!$5:$5,$C$2,'Calculation Sheet (Pre-Op)'!$3:$3,G$4)</f>
        <v>#DIV/0!</v>
      </c>
      <c r="H41" s="18" t="e">
        <f>SUMIFS('Calculation Sheet (Trading)'!56:56,'Calculation Sheet (Trading)'!$18:$18,$C$2,'Calculation Sheet (Trading)'!$3:$3,H$4)+SUMIFS('Calculation Sheet (Pre-Op)'!42:42,'Calculation Sheet (Pre-Op)'!$5:$5,$C$2,'Calculation Sheet (Pre-Op)'!$3:$3,H$4)</f>
        <v>#DIV/0!</v>
      </c>
      <c r="I41" s="18" t="e">
        <f>SUMIFS('Calculation Sheet (Trading)'!56:56,'Calculation Sheet (Trading)'!$18:$18,$C$2,'Calculation Sheet (Trading)'!$3:$3,I$4)+SUMIFS('Calculation Sheet (Pre-Op)'!42:42,'Calculation Sheet (Pre-Op)'!$5:$5,$C$2,'Calculation Sheet (Pre-Op)'!$3:$3,I$4)</f>
        <v>#DIV/0!</v>
      </c>
      <c r="J41" s="18" t="e">
        <f>SUMIFS('Calculation Sheet (Trading)'!56:56,'Calculation Sheet (Trading)'!$18:$18,$C$2,'Calculation Sheet (Trading)'!$3:$3,J$4)+SUMIFS('Calculation Sheet (Pre-Op)'!42:42,'Calculation Sheet (Pre-Op)'!$5:$5,$C$2,'Calculation Sheet (Pre-Op)'!$3:$3,J$4)</f>
        <v>#DIV/0!</v>
      </c>
      <c r="K41" s="18" t="e">
        <f>SUMIFS('Calculation Sheet (Trading)'!56:56,'Calculation Sheet (Trading)'!$18:$18,$C$2,'Calculation Sheet (Trading)'!$3:$3,K$4)+SUMIFS('Calculation Sheet (Pre-Op)'!42:42,'Calculation Sheet (Pre-Op)'!$5:$5,$C$2,'Calculation Sheet (Pre-Op)'!$3:$3,K$4)</f>
        <v>#DIV/0!</v>
      </c>
      <c r="L41" s="18" t="e">
        <f>SUMIFS('Calculation Sheet (Trading)'!56:56,'Calculation Sheet (Trading)'!$18:$18,$C$2,'Calculation Sheet (Trading)'!$3:$3,L$4)+SUMIFS('Calculation Sheet (Pre-Op)'!42:42,'Calculation Sheet (Pre-Op)'!$5:$5,$C$2,'Calculation Sheet (Pre-Op)'!$3:$3,L$4)</f>
        <v>#DIV/0!</v>
      </c>
      <c r="M41" s="18" t="e">
        <f>SUMIFS('Calculation Sheet (Trading)'!56:56,'Calculation Sheet (Trading)'!$18:$18,$C$2,'Calculation Sheet (Trading)'!$3:$3,M$4)+SUMIFS('Calculation Sheet (Pre-Op)'!42:42,'Calculation Sheet (Pre-Op)'!$5:$5,$C$2,'Calculation Sheet (Pre-Op)'!$3:$3,M$4)</f>
        <v>#DIV/0!</v>
      </c>
      <c r="N41" s="18" t="e">
        <f>SUMIFS('Calculation Sheet (Trading)'!56:56,'Calculation Sheet (Trading)'!$18:$18,$C$2,'Calculation Sheet (Trading)'!$3:$3,N$4)+SUMIFS('Calculation Sheet (Pre-Op)'!42:42,'Calculation Sheet (Pre-Op)'!$5:$5,$C$2,'Calculation Sheet (Pre-Op)'!$3:$3,N$4)</f>
        <v>#DIV/0!</v>
      </c>
      <c r="O41" s="18" t="e">
        <f>SUMIFS('Calculation Sheet (Trading)'!56:56,'Calculation Sheet (Trading)'!$18:$18,$C$2,'Calculation Sheet (Trading)'!$3:$3,O$4)+SUMIFS('Calculation Sheet (Pre-Op)'!42:42,'Calculation Sheet (Pre-Op)'!$5:$5,$C$2,'Calculation Sheet (Pre-Op)'!$3:$3,O$4)</f>
        <v>#DIV/0!</v>
      </c>
      <c r="P41" s="18" t="e">
        <f>SUMIFS('Calculation Sheet (Trading)'!56:56,'Calculation Sheet (Trading)'!$18:$18,$C$2,'Calculation Sheet (Trading)'!$3:$3,P$4)+SUMIFS('Calculation Sheet (Pre-Op)'!42:42,'Calculation Sheet (Pre-Op)'!$5:$5,$C$2,'Calculation Sheet (Pre-Op)'!$3:$3,P$4)</f>
        <v>#DIV/0!</v>
      </c>
      <c r="Q41" s="18" t="e">
        <f>SUMIFS('Calculation Sheet (Trading)'!56:56,'Calculation Sheet (Trading)'!$18:$18,$C$2,'Calculation Sheet (Trading)'!$3:$3,Q$4)+SUMIFS('Calculation Sheet (Pre-Op)'!42:42,'Calculation Sheet (Pre-Op)'!$5:$5,$C$2,'Calculation Sheet (Pre-Op)'!$3:$3,Q$4)</f>
        <v>#DIV/0!</v>
      </c>
      <c r="R41" s="18" t="e">
        <f>SUMIFS('Calculation Sheet (Trading)'!56:56,'Calculation Sheet (Trading)'!$18:$18,$C$2,'Calculation Sheet (Trading)'!$3:$3,R$4)+SUMIFS('Calculation Sheet (Pre-Op)'!42:42,'Calculation Sheet (Pre-Op)'!$5:$5,$C$2,'Calculation Sheet (Pre-Op)'!$3:$3,R$4)</f>
        <v>#DIV/0!</v>
      </c>
      <c r="S41" s="18" t="e">
        <f>SUMIFS('Calculation Sheet (Trading)'!56:56,'Calculation Sheet (Trading)'!$18:$18,$C$2,'Calculation Sheet (Trading)'!$3:$3,S$4)+SUMIFS('Calculation Sheet (Pre-Op)'!42:42,'Calculation Sheet (Pre-Op)'!$5:$5,$C$2,'Calculation Sheet (Pre-Op)'!$3:$3,S$4)</f>
        <v>#DIV/0!</v>
      </c>
      <c r="T41" s="18" t="e">
        <f>SUMIFS('Calculation Sheet (Trading)'!56:56,'Calculation Sheet (Trading)'!$18:$18,$C$2,'Calculation Sheet (Trading)'!$3:$3,T$4)+SUMIFS('Calculation Sheet (Pre-Op)'!42:42,'Calculation Sheet (Pre-Op)'!$5:$5,$C$2,'Calculation Sheet (Pre-Op)'!$3:$3,T$4)</f>
        <v>#DIV/0!</v>
      </c>
      <c r="U41" s="18" t="e">
        <f>SUMIFS('Calculation Sheet (Trading)'!56:56,'Calculation Sheet (Trading)'!$18:$18,$C$2,'Calculation Sheet (Trading)'!$3:$3,U$4)+SUMIFS('Calculation Sheet (Pre-Op)'!42:42,'Calculation Sheet (Pre-Op)'!$5:$5,$C$2,'Calculation Sheet (Pre-Op)'!$3:$3,U$4)</f>
        <v>#DIV/0!</v>
      </c>
      <c r="V41" s="18" t="e">
        <f>SUMIFS('Calculation Sheet (Trading)'!56:56,'Calculation Sheet (Trading)'!$18:$18,$C$2,'Calculation Sheet (Trading)'!$3:$3,V$4)+SUMIFS('Calculation Sheet (Pre-Op)'!42:42,'Calculation Sheet (Pre-Op)'!$5:$5,$C$2,'Calculation Sheet (Pre-Op)'!$3:$3,V$4)</f>
        <v>#DIV/0!</v>
      </c>
      <c r="W41" s="18" t="e">
        <f>SUMIFS('Calculation Sheet (Trading)'!56:56,'Calculation Sheet (Trading)'!$18:$18,$C$2,'Calculation Sheet (Trading)'!$3:$3,W$4)+SUMIFS('Calculation Sheet (Pre-Op)'!42:42,'Calculation Sheet (Pre-Op)'!$5:$5,$C$2,'Calculation Sheet (Pre-Op)'!$3:$3,W$4)</f>
        <v>#DIV/0!</v>
      </c>
      <c r="X41" s="18" t="e">
        <f>SUMIFS('Calculation Sheet (Trading)'!56:56,'Calculation Sheet (Trading)'!$18:$18,$C$2,'Calculation Sheet (Trading)'!$3:$3,X$4)+SUMIFS('Calculation Sheet (Pre-Op)'!42:42,'Calculation Sheet (Pre-Op)'!$5:$5,$C$2,'Calculation Sheet (Pre-Op)'!$3:$3,X$4)</f>
        <v>#DIV/0!</v>
      </c>
      <c r="Y41" s="18" t="e">
        <f>SUMIFS('Calculation Sheet (Trading)'!56:56,'Calculation Sheet (Trading)'!$18:$18,$C$2,'Calculation Sheet (Trading)'!$3:$3,Y$4)+SUMIFS('Calculation Sheet (Pre-Op)'!42:42,'Calculation Sheet (Pre-Op)'!$5:$5,$C$2,'Calculation Sheet (Pre-Op)'!$3:$3,Y$4)</f>
        <v>#DIV/0!</v>
      </c>
      <c r="Z41" s="18" t="e">
        <f>SUMIFS('Calculation Sheet (Trading)'!56:56,'Calculation Sheet (Trading)'!$18:$18,$C$2,'Calculation Sheet (Trading)'!$3:$3,Z$4)+SUMIFS('Calculation Sheet (Pre-Op)'!42:42,'Calculation Sheet (Pre-Op)'!$5:$5,$C$2,'Calculation Sheet (Pre-Op)'!$3:$3,Z$4)</f>
        <v>#DIV/0!</v>
      </c>
      <c r="AA41" s="18" t="e">
        <f>SUMIFS('Calculation Sheet (Trading)'!56:56,'Calculation Sheet (Trading)'!$18:$18,$C$2,'Calculation Sheet (Trading)'!$3:$3,AA$4)+SUMIFS('Calculation Sheet (Pre-Op)'!42:42,'Calculation Sheet (Pre-Op)'!$5:$5,$C$2,'Calculation Sheet (Pre-Op)'!$3:$3,AA$4)</f>
        <v>#DIV/0!</v>
      </c>
      <c r="AB41" s="29" t="e">
        <f>SUMIFS('Calculation Sheet (Trading)'!56:56,'Calculation Sheet (Trading)'!$18:$18,$C$2,'Calculation Sheet (Trading)'!$3:$3,AB$4)+SUMIFS('Calculation Sheet (Pre-Op)'!42:42,'Calculation Sheet (Pre-Op)'!$5:$5,$C$2,'Calculation Sheet (Pre-Op)'!$3:$3,AB$4)</f>
        <v>#DIV/0!</v>
      </c>
      <c r="AD41" s="28" t="e">
        <f t="shared" si="10"/>
        <v>#DIV/0!</v>
      </c>
      <c r="AE41" s="18">
        <f>IF($C$2="Adjusted",'Calculation Sheet (Pre-Op)'!AF42,0)</f>
        <v>0</v>
      </c>
      <c r="AF41" s="29" t="e">
        <f t="shared" si="11"/>
        <v>#DIV/0!</v>
      </c>
    </row>
    <row r="42" spans="1:35" x14ac:dyDescent="0.25">
      <c r="A42" s="329" t="s">
        <v>69</v>
      </c>
      <c r="B42" t="s">
        <v>69</v>
      </c>
      <c r="C42" s="64" t="s">
        <v>50</v>
      </c>
      <c r="D42" s="18">
        <f>SUMIFS('Calculation Sheet (Trading)'!57:57,'Calculation Sheet (Trading)'!$18:$18,$C$2,'Calculation Sheet (Trading)'!$3:$3,D$4)+SUMIFS('Calculation Sheet (Pre-Op)'!43:43,'Calculation Sheet (Pre-Op)'!$5:$5,$C$2,'Calculation Sheet (Pre-Op)'!$3:$3,D$4)</f>
        <v>0</v>
      </c>
      <c r="E42" s="18">
        <f>SUMIFS('Calculation Sheet (Trading)'!57:57,'Calculation Sheet (Trading)'!$18:$18,$C$2,'Calculation Sheet (Trading)'!$3:$3,E$4)+SUMIFS('Calculation Sheet (Pre-Op)'!43:43,'Calculation Sheet (Pre-Op)'!$5:$5,$C$2,'Calculation Sheet (Pre-Op)'!$3:$3,E$4)</f>
        <v>0</v>
      </c>
      <c r="F42" s="18">
        <f>SUMIFS('Calculation Sheet (Trading)'!57:57,'Calculation Sheet (Trading)'!$18:$18,$C$2,'Calculation Sheet (Trading)'!$3:$3,F$4)+SUMIFS('Calculation Sheet (Pre-Op)'!43:43,'Calculation Sheet (Pre-Op)'!$5:$5,$C$2,'Calculation Sheet (Pre-Op)'!$3:$3,F$4)</f>
        <v>0</v>
      </c>
      <c r="G42" s="18">
        <f>SUMIFS('Calculation Sheet (Trading)'!57:57,'Calculation Sheet (Trading)'!$18:$18,$C$2,'Calculation Sheet (Trading)'!$3:$3,G$4)+SUMIFS('Calculation Sheet (Pre-Op)'!43:43,'Calculation Sheet (Pre-Op)'!$5:$5,$C$2,'Calculation Sheet (Pre-Op)'!$3:$3,G$4)</f>
        <v>0</v>
      </c>
      <c r="H42" s="18">
        <f>SUMIFS('Calculation Sheet (Trading)'!57:57,'Calculation Sheet (Trading)'!$18:$18,$C$2,'Calculation Sheet (Trading)'!$3:$3,H$4)+SUMIFS('Calculation Sheet (Pre-Op)'!43:43,'Calculation Sheet (Pre-Op)'!$5:$5,$C$2,'Calculation Sheet (Pre-Op)'!$3:$3,H$4)</f>
        <v>0</v>
      </c>
      <c r="I42" s="18">
        <f>SUMIFS('Calculation Sheet (Trading)'!57:57,'Calculation Sheet (Trading)'!$18:$18,$C$2,'Calculation Sheet (Trading)'!$3:$3,I$4)+SUMIFS('Calculation Sheet (Pre-Op)'!43:43,'Calculation Sheet (Pre-Op)'!$5:$5,$C$2,'Calculation Sheet (Pre-Op)'!$3:$3,I$4)</f>
        <v>0</v>
      </c>
      <c r="J42" s="18">
        <f>SUMIFS('Calculation Sheet (Trading)'!57:57,'Calculation Sheet (Trading)'!$18:$18,$C$2,'Calculation Sheet (Trading)'!$3:$3,J$4)+SUMIFS('Calculation Sheet (Pre-Op)'!43:43,'Calculation Sheet (Pre-Op)'!$5:$5,$C$2,'Calculation Sheet (Pre-Op)'!$3:$3,J$4)</f>
        <v>0</v>
      </c>
      <c r="K42" s="18">
        <f>SUMIFS('Calculation Sheet (Trading)'!57:57,'Calculation Sheet (Trading)'!$18:$18,$C$2,'Calculation Sheet (Trading)'!$3:$3,K$4)+SUMIFS('Calculation Sheet (Pre-Op)'!43:43,'Calculation Sheet (Pre-Op)'!$5:$5,$C$2,'Calculation Sheet (Pre-Op)'!$3:$3,K$4)</f>
        <v>0</v>
      </c>
      <c r="L42" s="18">
        <f>SUMIFS('Calculation Sheet (Trading)'!57:57,'Calculation Sheet (Trading)'!$18:$18,$C$2,'Calculation Sheet (Trading)'!$3:$3,L$4)+SUMIFS('Calculation Sheet (Pre-Op)'!43:43,'Calculation Sheet (Pre-Op)'!$5:$5,$C$2,'Calculation Sheet (Pre-Op)'!$3:$3,L$4)</f>
        <v>0</v>
      </c>
      <c r="M42" s="18">
        <f>SUMIFS('Calculation Sheet (Trading)'!57:57,'Calculation Sheet (Trading)'!$18:$18,$C$2,'Calculation Sheet (Trading)'!$3:$3,M$4)+SUMIFS('Calculation Sheet (Pre-Op)'!43:43,'Calculation Sheet (Pre-Op)'!$5:$5,$C$2,'Calculation Sheet (Pre-Op)'!$3:$3,M$4)</f>
        <v>0</v>
      </c>
      <c r="N42" s="18">
        <f>SUMIFS('Calculation Sheet (Trading)'!57:57,'Calculation Sheet (Trading)'!$18:$18,$C$2,'Calculation Sheet (Trading)'!$3:$3,N$4)+SUMIFS('Calculation Sheet (Pre-Op)'!43:43,'Calculation Sheet (Pre-Op)'!$5:$5,$C$2,'Calculation Sheet (Pre-Op)'!$3:$3,N$4)</f>
        <v>0</v>
      </c>
      <c r="O42" s="18">
        <f>SUMIFS('Calculation Sheet (Trading)'!57:57,'Calculation Sheet (Trading)'!$18:$18,$C$2,'Calculation Sheet (Trading)'!$3:$3,O$4)+SUMIFS('Calculation Sheet (Pre-Op)'!43:43,'Calculation Sheet (Pre-Op)'!$5:$5,$C$2,'Calculation Sheet (Pre-Op)'!$3:$3,O$4)</f>
        <v>0</v>
      </c>
      <c r="P42" s="18">
        <f>SUMIFS('Calculation Sheet (Trading)'!57:57,'Calculation Sheet (Trading)'!$18:$18,$C$2,'Calculation Sheet (Trading)'!$3:$3,P$4)+SUMIFS('Calculation Sheet (Pre-Op)'!43:43,'Calculation Sheet (Pre-Op)'!$5:$5,$C$2,'Calculation Sheet (Pre-Op)'!$3:$3,P$4)</f>
        <v>0</v>
      </c>
      <c r="Q42" s="18">
        <f>SUMIFS('Calculation Sheet (Trading)'!57:57,'Calculation Sheet (Trading)'!$18:$18,$C$2,'Calculation Sheet (Trading)'!$3:$3,Q$4)+SUMIFS('Calculation Sheet (Pre-Op)'!43:43,'Calculation Sheet (Pre-Op)'!$5:$5,$C$2,'Calculation Sheet (Pre-Op)'!$3:$3,Q$4)</f>
        <v>0</v>
      </c>
      <c r="R42" s="18">
        <f>SUMIFS('Calculation Sheet (Trading)'!57:57,'Calculation Sheet (Trading)'!$18:$18,$C$2,'Calculation Sheet (Trading)'!$3:$3,R$4)+SUMIFS('Calculation Sheet (Pre-Op)'!43:43,'Calculation Sheet (Pre-Op)'!$5:$5,$C$2,'Calculation Sheet (Pre-Op)'!$3:$3,R$4)</f>
        <v>0</v>
      </c>
      <c r="S42" s="18">
        <f>SUMIFS('Calculation Sheet (Trading)'!57:57,'Calculation Sheet (Trading)'!$18:$18,$C$2,'Calculation Sheet (Trading)'!$3:$3,S$4)+SUMIFS('Calculation Sheet (Pre-Op)'!43:43,'Calculation Sheet (Pre-Op)'!$5:$5,$C$2,'Calculation Sheet (Pre-Op)'!$3:$3,S$4)</f>
        <v>0</v>
      </c>
      <c r="T42" s="18">
        <f>SUMIFS('Calculation Sheet (Trading)'!57:57,'Calculation Sheet (Trading)'!$18:$18,$C$2,'Calculation Sheet (Trading)'!$3:$3,T$4)+SUMIFS('Calculation Sheet (Pre-Op)'!43:43,'Calculation Sheet (Pre-Op)'!$5:$5,$C$2,'Calculation Sheet (Pre-Op)'!$3:$3,T$4)</f>
        <v>0</v>
      </c>
      <c r="U42" s="18">
        <f>SUMIFS('Calculation Sheet (Trading)'!57:57,'Calculation Sheet (Trading)'!$18:$18,$C$2,'Calculation Sheet (Trading)'!$3:$3,U$4)+SUMIFS('Calculation Sheet (Pre-Op)'!43:43,'Calculation Sheet (Pre-Op)'!$5:$5,$C$2,'Calculation Sheet (Pre-Op)'!$3:$3,U$4)</f>
        <v>0</v>
      </c>
      <c r="V42" s="18">
        <f>SUMIFS('Calculation Sheet (Trading)'!57:57,'Calculation Sheet (Trading)'!$18:$18,$C$2,'Calculation Sheet (Trading)'!$3:$3,V$4)+SUMIFS('Calculation Sheet (Pre-Op)'!43:43,'Calculation Sheet (Pre-Op)'!$5:$5,$C$2,'Calculation Sheet (Pre-Op)'!$3:$3,V$4)</f>
        <v>0</v>
      </c>
      <c r="W42" s="18">
        <f>SUMIFS('Calculation Sheet (Trading)'!57:57,'Calculation Sheet (Trading)'!$18:$18,$C$2,'Calculation Sheet (Trading)'!$3:$3,W$4)+SUMIFS('Calculation Sheet (Pre-Op)'!43:43,'Calculation Sheet (Pre-Op)'!$5:$5,$C$2,'Calculation Sheet (Pre-Op)'!$3:$3,W$4)</f>
        <v>0</v>
      </c>
      <c r="X42" s="18">
        <f>SUMIFS('Calculation Sheet (Trading)'!57:57,'Calculation Sheet (Trading)'!$18:$18,$C$2,'Calculation Sheet (Trading)'!$3:$3,X$4)+SUMIFS('Calculation Sheet (Pre-Op)'!43:43,'Calculation Sheet (Pre-Op)'!$5:$5,$C$2,'Calculation Sheet (Pre-Op)'!$3:$3,X$4)</f>
        <v>0</v>
      </c>
      <c r="Y42" s="18">
        <f>SUMIFS('Calculation Sheet (Trading)'!57:57,'Calculation Sheet (Trading)'!$18:$18,$C$2,'Calculation Sheet (Trading)'!$3:$3,Y$4)+SUMIFS('Calculation Sheet (Pre-Op)'!43:43,'Calculation Sheet (Pre-Op)'!$5:$5,$C$2,'Calculation Sheet (Pre-Op)'!$3:$3,Y$4)</f>
        <v>0</v>
      </c>
      <c r="Z42" s="18">
        <f>SUMIFS('Calculation Sheet (Trading)'!57:57,'Calculation Sheet (Trading)'!$18:$18,$C$2,'Calculation Sheet (Trading)'!$3:$3,Z$4)+SUMIFS('Calculation Sheet (Pre-Op)'!43:43,'Calculation Sheet (Pre-Op)'!$5:$5,$C$2,'Calculation Sheet (Pre-Op)'!$3:$3,Z$4)</f>
        <v>0</v>
      </c>
      <c r="AA42" s="18">
        <f>SUMIFS('Calculation Sheet (Trading)'!57:57,'Calculation Sheet (Trading)'!$18:$18,$C$2,'Calculation Sheet (Trading)'!$3:$3,AA$4)+SUMIFS('Calculation Sheet (Pre-Op)'!43:43,'Calculation Sheet (Pre-Op)'!$5:$5,$C$2,'Calculation Sheet (Pre-Op)'!$3:$3,AA$4)</f>
        <v>0</v>
      </c>
      <c r="AB42" s="29">
        <f>SUMIFS('Calculation Sheet (Trading)'!57:57,'Calculation Sheet (Trading)'!$18:$18,$C$2,'Calculation Sheet (Trading)'!$3:$3,AB$4)+SUMIFS('Calculation Sheet (Pre-Op)'!43:43,'Calculation Sheet (Pre-Op)'!$5:$5,$C$2,'Calculation Sheet (Pre-Op)'!$3:$3,AB$4)</f>
        <v>0</v>
      </c>
      <c r="AD42" s="28">
        <f t="shared" si="10"/>
        <v>0</v>
      </c>
      <c r="AE42" s="18">
        <f>IF($C$2="Adjusted",'Calculation Sheet (Pre-Op)'!AF43,0)</f>
        <v>0</v>
      </c>
      <c r="AF42" s="29">
        <f t="shared" si="11"/>
        <v>0</v>
      </c>
    </row>
    <row r="43" spans="1:35" x14ac:dyDescent="0.25">
      <c r="A43" s="329" t="s">
        <v>68</v>
      </c>
      <c r="C43" s="64" t="s">
        <v>13</v>
      </c>
      <c r="D43" s="18">
        <f>SUMIFS('Calculation Sheet (Trading)'!58:58,'Calculation Sheet (Trading)'!$18:$18,$C$2,'Calculation Sheet (Trading)'!$3:$3,D$4)+SUMIFS('Calculation Sheet (Pre-Op)'!44:44,'Calculation Sheet (Pre-Op)'!$5:$5,$C$2,'Calculation Sheet (Pre-Op)'!$3:$3,D$4)</f>
        <v>0</v>
      </c>
      <c r="E43" s="18">
        <f>SUMIFS('Calculation Sheet (Trading)'!58:58,'Calculation Sheet (Trading)'!$18:$18,$C$2,'Calculation Sheet (Trading)'!$3:$3,E$4)+SUMIFS('Calculation Sheet (Pre-Op)'!44:44,'Calculation Sheet (Pre-Op)'!$5:$5,$C$2,'Calculation Sheet (Pre-Op)'!$3:$3,E$4)</f>
        <v>0</v>
      </c>
      <c r="F43" s="18">
        <f>SUMIFS('Calculation Sheet (Trading)'!58:58,'Calculation Sheet (Trading)'!$18:$18,$C$2,'Calculation Sheet (Trading)'!$3:$3,F$4)+SUMIFS('Calculation Sheet (Pre-Op)'!44:44,'Calculation Sheet (Pre-Op)'!$5:$5,$C$2,'Calculation Sheet (Pre-Op)'!$3:$3,F$4)</f>
        <v>0</v>
      </c>
      <c r="G43" s="18">
        <f>SUMIFS('Calculation Sheet (Trading)'!58:58,'Calculation Sheet (Trading)'!$18:$18,$C$2,'Calculation Sheet (Trading)'!$3:$3,G$4)+SUMIFS('Calculation Sheet (Pre-Op)'!44:44,'Calculation Sheet (Pre-Op)'!$5:$5,$C$2,'Calculation Sheet (Pre-Op)'!$3:$3,G$4)</f>
        <v>0</v>
      </c>
      <c r="H43" s="18">
        <f>SUMIFS('Calculation Sheet (Trading)'!58:58,'Calculation Sheet (Trading)'!$18:$18,$C$2,'Calculation Sheet (Trading)'!$3:$3,H$4)+SUMIFS('Calculation Sheet (Pre-Op)'!44:44,'Calculation Sheet (Pre-Op)'!$5:$5,$C$2,'Calculation Sheet (Pre-Op)'!$3:$3,H$4)</f>
        <v>0</v>
      </c>
      <c r="I43" s="18">
        <f>SUMIFS('Calculation Sheet (Trading)'!58:58,'Calculation Sheet (Trading)'!$18:$18,$C$2,'Calculation Sheet (Trading)'!$3:$3,I$4)+SUMIFS('Calculation Sheet (Pre-Op)'!44:44,'Calculation Sheet (Pre-Op)'!$5:$5,$C$2,'Calculation Sheet (Pre-Op)'!$3:$3,I$4)</f>
        <v>0</v>
      </c>
      <c r="J43" s="18">
        <f>SUMIFS('Calculation Sheet (Trading)'!58:58,'Calculation Sheet (Trading)'!$18:$18,$C$2,'Calculation Sheet (Trading)'!$3:$3,J$4)+SUMIFS('Calculation Sheet (Pre-Op)'!44:44,'Calculation Sheet (Pre-Op)'!$5:$5,$C$2,'Calculation Sheet (Pre-Op)'!$3:$3,J$4)</f>
        <v>0</v>
      </c>
      <c r="K43" s="18">
        <f>SUMIFS('Calculation Sheet (Trading)'!58:58,'Calculation Sheet (Trading)'!$18:$18,$C$2,'Calculation Sheet (Trading)'!$3:$3,K$4)+SUMIFS('Calculation Sheet (Pre-Op)'!44:44,'Calculation Sheet (Pre-Op)'!$5:$5,$C$2,'Calculation Sheet (Pre-Op)'!$3:$3,K$4)</f>
        <v>0</v>
      </c>
      <c r="L43" s="18">
        <f>SUMIFS('Calculation Sheet (Trading)'!58:58,'Calculation Sheet (Trading)'!$18:$18,$C$2,'Calculation Sheet (Trading)'!$3:$3,L$4)+SUMIFS('Calculation Sheet (Pre-Op)'!44:44,'Calculation Sheet (Pre-Op)'!$5:$5,$C$2,'Calculation Sheet (Pre-Op)'!$3:$3,L$4)</f>
        <v>0</v>
      </c>
      <c r="M43" s="18">
        <f>SUMIFS('Calculation Sheet (Trading)'!58:58,'Calculation Sheet (Trading)'!$18:$18,$C$2,'Calculation Sheet (Trading)'!$3:$3,M$4)+SUMIFS('Calculation Sheet (Pre-Op)'!44:44,'Calculation Sheet (Pre-Op)'!$5:$5,$C$2,'Calculation Sheet (Pre-Op)'!$3:$3,M$4)</f>
        <v>0</v>
      </c>
      <c r="N43" s="18">
        <f>SUMIFS('Calculation Sheet (Trading)'!58:58,'Calculation Sheet (Trading)'!$18:$18,$C$2,'Calculation Sheet (Trading)'!$3:$3,N$4)+SUMIFS('Calculation Sheet (Pre-Op)'!44:44,'Calculation Sheet (Pre-Op)'!$5:$5,$C$2,'Calculation Sheet (Pre-Op)'!$3:$3,N$4)</f>
        <v>0</v>
      </c>
      <c r="O43" s="18">
        <f>SUMIFS('Calculation Sheet (Trading)'!58:58,'Calculation Sheet (Trading)'!$18:$18,$C$2,'Calculation Sheet (Trading)'!$3:$3,O$4)+SUMIFS('Calculation Sheet (Pre-Op)'!44:44,'Calculation Sheet (Pre-Op)'!$5:$5,$C$2,'Calculation Sheet (Pre-Op)'!$3:$3,O$4)</f>
        <v>0</v>
      </c>
      <c r="P43" s="18">
        <f>SUMIFS('Calculation Sheet (Trading)'!58:58,'Calculation Sheet (Trading)'!$18:$18,$C$2,'Calculation Sheet (Trading)'!$3:$3,P$4)+SUMIFS('Calculation Sheet (Pre-Op)'!44:44,'Calculation Sheet (Pre-Op)'!$5:$5,$C$2,'Calculation Sheet (Pre-Op)'!$3:$3,P$4)</f>
        <v>0</v>
      </c>
      <c r="Q43" s="18">
        <f>SUMIFS('Calculation Sheet (Trading)'!58:58,'Calculation Sheet (Trading)'!$18:$18,$C$2,'Calculation Sheet (Trading)'!$3:$3,Q$4)+SUMIFS('Calculation Sheet (Pre-Op)'!44:44,'Calculation Sheet (Pre-Op)'!$5:$5,$C$2,'Calculation Sheet (Pre-Op)'!$3:$3,Q$4)</f>
        <v>0</v>
      </c>
      <c r="R43" s="18">
        <f>SUMIFS('Calculation Sheet (Trading)'!58:58,'Calculation Sheet (Trading)'!$18:$18,$C$2,'Calculation Sheet (Trading)'!$3:$3,R$4)+SUMIFS('Calculation Sheet (Pre-Op)'!44:44,'Calculation Sheet (Pre-Op)'!$5:$5,$C$2,'Calculation Sheet (Pre-Op)'!$3:$3,R$4)</f>
        <v>0</v>
      </c>
      <c r="S43" s="18">
        <f>SUMIFS('Calculation Sheet (Trading)'!58:58,'Calculation Sheet (Trading)'!$18:$18,$C$2,'Calculation Sheet (Trading)'!$3:$3,S$4)+SUMIFS('Calculation Sheet (Pre-Op)'!44:44,'Calculation Sheet (Pre-Op)'!$5:$5,$C$2,'Calculation Sheet (Pre-Op)'!$3:$3,S$4)</f>
        <v>0</v>
      </c>
      <c r="T43" s="18">
        <f>SUMIFS('Calculation Sheet (Trading)'!58:58,'Calculation Sheet (Trading)'!$18:$18,$C$2,'Calculation Sheet (Trading)'!$3:$3,T$4)+SUMIFS('Calculation Sheet (Pre-Op)'!44:44,'Calculation Sheet (Pre-Op)'!$5:$5,$C$2,'Calculation Sheet (Pre-Op)'!$3:$3,T$4)</f>
        <v>0</v>
      </c>
      <c r="U43" s="18">
        <f>SUMIFS('Calculation Sheet (Trading)'!58:58,'Calculation Sheet (Trading)'!$18:$18,$C$2,'Calculation Sheet (Trading)'!$3:$3,U$4)+SUMIFS('Calculation Sheet (Pre-Op)'!44:44,'Calculation Sheet (Pre-Op)'!$5:$5,$C$2,'Calculation Sheet (Pre-Op)'!$3:$3,U$4)</f>
        <v>0</v>
      </c>
      <c r="V43" s="18">
        <f>SUMIFS('Calculation Sheet (Trading)'!58:58,'Calculation Sheet (Trading)'!$18:$18,$C$2,'Calculation Sheet (Trading)'!$3:$3,V$4)+SUMIFS('Calculation Sheet (Pre-Op)'!44:44,'Calculation Sheet (Pre-Op)'!$5:$5,$C$2,'Calculation Sheet (Pre-Op)'!$3:$3,V$4)</f>
        <v>0</v>
      </c>
      <c r="W43" s="18">
        <f>SUMIFS('Calculation Sheet (Trading)'!58:58,'Calculation Sheet (Trading)'!$18:$18,$C$2,'Calculation Sheet (Trading)'!$3:$3,W$4)+SUMIFS('Calculation Sheet (Pre-Op)'!44:44,'Calculation Sheet (Pre-Op)'!$5:$5,$C$2,'Calculation Sheet (Pre-Op)'!$3:$3,W$4)</f>
        <v>0</v>
      </c>
      <c r="X43" s="18">
        <f>SUMIFS('Calculation Sheet (Trading)'!58:58,'Calculation Sheet (Trading)'!$18:$18,$C$2,'Calculation Sheet (Trading)'!$3:$3,X$4)+SUMIFS('Calculation Sheet (Pre-Op)'!44:44,'Calculation Sheet (Pre-Op)'!$5:$5,$C$2,'Calculation Sheet (Pre-Op)'!$3:$3,X$4)</f>
        <v>0</v>
      </c>
      <c r="Y43" s="18">
        <f>SUMIFS('Calculation Sheet (Trading)'!58:58,'Calculation Sheet (Trading)'!$18:$18,$C$2,'Calculation Sheet (Trading)'!$3:$3,Y$4)+SUMIFS('Calculation Sheet (Pre-Op)'!44:44,'Calculation Sheet (Pre-Op)'!$5:$5,$C$2,'Calculation Sheet (Pre-Op)'!$3:$3,Y$4)</f>
        <v>0</v>
      </c>
      <c r="Z43" s="18">
        <f>SUMIFS('Calculation Sheet (Trading)'!58:58,'Calculation Sheet (Trading)'!$18:$18,$C$2,'Calculation Sheet (Trading)'!$3:$3,Z$4)+SUMIFS('Calculation Sheet (Pre-Op)'!44:44,'Calculation Sheet (Pre-Op)'!$5:$5,$C$2,'Calculation Sheet (Pre-Op)'!$3:$3,Z$4)</f>
        <v>0</v>
      </c>
      <c r="AA43" s="18">
        <f>SUMIFS('Calculation Sheet (Trading)'!58:58,'Calculation Sheet (Trading)'!$18:$18,$C$2,'Calculation Sheet (Trading)'!$3:$3,AA$4)+SUMIFS('Calculation Sheet (Pre-Op)'!44:44,'Calculation Sheet (Pre-Op)'!$5:$5,$C$2,'Calculation Sheet (Pre-Op)'!$3:$3,AA$4)</f>
        <v>0</v>
      </c>
      <c r="AB43" s="29">
        <f>SUMIFS('Calculation Sheet (Trading)'!58:58,'Calculation Sheet (Trading)'!$18:$18,$C$2,'Calculation Sheet (Trading)'!$3:$3,AB$4)+SUMIFS('Calculation Sheet (Pre-Op)'!44:44,'Calculation Sheet (Pre-Op)'!$5:$5,$C$2,'Calculation Sheet (Pre-Op)'!$3:$3,AB$4)</f>
        <v>0</v>
      </c>
      <c r="AD43" s="28">
        <f t="shared" si="10"/>
        <v>0</v>
      </c>
      <c r="AE43" s="18">
        <f>IF($C$2="Adjusted",'Calculation Sheet (Pre-Op)'!AF44,0)</f>
        <v>0</v>
      </c>
      <c r="AF43" s="29">
        <f t="shared" si="11"/>
        <v>0</v>
      </c>
    </row>
    <row r="44" spans="1:35" x14ac:dyDescent="0.25">
      <c r="C44" s="67" t="s">
        <v>14</v>
      </c>
      <c r="D44" s="83" t="e">
        <f>D39+D34+D27+D22+D17</f>
        <v>#DIV/0!</v>
      </c>
      <c r="E44" s="83" t="e">
        <f t="shared" ref="E44:AB44" si="15">E39+E34+E27+E22+E17</f>
        <v>#DIV/0!</v>
      </c>
      <c r="F44" s="83" t="e">
        <f t="shared" si="15"/>
        <v>#DIV/0!</v>
      </c>
      <c r="G44" s="83" t="e">
        <f t="shared" si="15"/>
        <v>#DIV/0!</v>
      </c>
      <c r="H44" s="83" t="e">
        <f t="shared" si="15"/>
        <v>#DIV/0!</v>
      </c>
      <c r="I44" s="83" t="e">
        <f t="shared" si="15"/>
        <v>#DIV/0!</v>
      </c>
      <c r="J44" s="83" t="e">
        <f t="shared" si="15"/>
        <v>#DIV/0!</v>
      </c>
      <c r="K44" s="83" t="e">
        <f t="shared" si="15"/>
        <v>#DIV/0!</v>
      </c>
      <c r="L44" s="83" t="e">
        <f t="shared" si="15"/>
        <v>#DIV/0!</v>
      </c>
      <c r="M44" s="83" t="e">
        <f t="shared" si="15"/>
        <v>#DIV/0!</v>
      </c>
      <c r="N44" s="83" t="e">
        <f t="shared" si="15"/>
        <v>#DIV/0!</v>
      </c>
      <c r="O44" s="83" t="e">
        <f t="shared" si="15"/>
        <v>#DIV/0!</v>
      </c>
      <c r="P44" s="83" t="e">
        <f t="shared" si="15"/>
        <v>#DIV/0!</v>
      </c>
      <c r="Q44" s="83" t="e">
        <f t="shared" si="15"/>
        <v>#DIV/0!</v>
      </c>
      <c r="R44" s="83" t="e">
        <f t="shared" si="15"/>
        <v>#DIV/0!</v>
      </c>
      <c r="S44" s="83" t="e">
        <f t="shared" si="15"/>
        <v>#DIV/0!</v>
      </c>
      <c r="T44" s="83" t="e">
        <f t="shared" si="15"/>
        <v>#DIV/0!</v>
      </c>
      <c r="U44" s="83" t="e">
        <f t="shared" si="15"/>
        <v>#DIV/0!</v>
      </c>
      <c r="V44" s="83" t="e">
        <f t="shared" si="15"/>
        <v>#DIV/0!</v>
      </c>
      <c r="W44" s="83" t="e">
        <f t="shared" si="15"/>
        <v>#DIV/0!</v>
      </c>
      <c r="X44" s="83" t="e">
        <f t="shared" si="15"/>
        <v>#DIV/0!</v>
      </c>
      <c r="Y44" s="83" t="e">
        <f t="shared" si="15"/>
        <v>#DIV/0!</v>
      </c>
      <c r="Z44" s="83" t="e">
        <f t="shared" si="15"/>
        <v>#DIV/0!</v>
      </c>
      <c r="AA44" s="83" t="e">
        <f t="shared" si="15"/>
        <v>#DIV/0!</v>
      </c>
      <c r="AB44" s="84" t="e">
        <f t="shared" si="15"/>
        <v>#DIV/0!</v>
      </c>
      <c r="AD44" s="82" t="e">
        <f t="shared" si="10"/>
        <v>#DIV/0!</v>
      </c>
      <c r="AE44" s="83">
        <f>IF($C$2="Adjusted",'Calculation Sheet (Pre-Op)'!AF46,0)</f>
        <v>0</v>
      </c>
      <c r="AF44" s="84" t="e">
        <f t="shared" si="11"/>
        <v>#DIV/0!</v>
      </c>
      <c r="AG44" s="180" t="e">
        <f>SUM(D44:AB44)-SUM(AD44:AF44)</f>
        <v>#DIV/0!</v>
      </c>
    </row>
    <row r="45" spans="1:35" x14ac:dyDescent="0.25">
      <c r="C45" s="6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9"/>
      <c r="AD45" s="28"/>
      <c r="AE45" s="18"/>
      <c r="AF45" s="29"/>
    </row>
    <row r="46" spans="1:35" x14ac:dyDescent="0.25">
      <c r="C46" s="54" t="s">
        <v>15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9"/>
      <c r="AD46" s="28"/>
      <c r="AE46" s="18"/>
      <c r="AF46" s="29"/>
    </row>
    <row r="47" spans="1:35" s="116" customFormat="1" x14ac:dyDescent="0.25">
      <c r="A47" s="329"/>
      <c r="C47" s="69" t="s">
        <v>241</v>
      </c>
      <c r="D47" s="18" t="e">
        <f>D6-D17</f>
        <v>#DIV/0!</v>
      </c>
      <c r="E47" s="18" t="e">
        <f t="shared" ref="E47:AB47" si="16">E6-E17</f>
        <v>#DIV/0!</v>
      </c>
      <c r="F47" s="18" t="e">
        <f t="shared" si="16"/>
        <v>#DIV/0!</v>
      </c>
      <c r="G47" s="18" t="e">
        <f t="shared" si="16"/>
        <v>#DIV/0!</v>
      </c>
      <c r="H47" s="18" t="e">
        <f t="shared" si="16"/>
        <v>#DIV/0!</v>
      </c>
      <c r="I47" s="18" t="e">
        <f t="shared" si="16"/>
        <v>#DIV/0!</v>
      </c>
      <c r="J47" s="18" t="e">
        <f t="shared" si="16"/>
        <v>#DIV/0!</v>
      </c>
      <c r="K47" s="18" t="e">
        <f t="shared" si="16"/>
        <v>#DIV/0!</v>
      </c>
      <c r="L47" s="18" t="e">
        <f t="shared" si="16"/>
        <v>#DIV/0!</v>
      </c>
      <c r="M47" s="18" t="e">
        <f t="shared" si="16"/>
        <v>#DIV/0!</v>
      </c>
      <c r="N47" s="18" t="e">
        <f t="shared" si="16"/>
        <v>#DIV/0!</v>
      </c>
      <c r="O47" s="18" t="e">
        <f t="shared" si="16"/>
        <v>#DIV/0!</v>
      </c>
      <c r="P47" s="18" t="e">
        <f t="shared" si="16"/>
        <v>#DIV/0!</v>
      </c>
      <c r="Q47" s="18" t="e">
        <f t="shared" si="16"/>
        <v>#DIV/0!</v>
      </c>
      <c r="R47" s="18" t="e">
        <f t="shared" si="16"/>
        <v>#DIV/0!</v>
      </c>
      <c r="S47" s="18" t="e">
        <f t="shared" si="16"/>
        <v>#DIV/0!</v>
      </c>
      <c r="T47" s="18" t="e">
        <f t="shared" si="16"/>
        <v>#DIV/0!</v>
      </c>
      <c r="U47" s="18" t="e">
        <f t="shared" si="16"/>
        <v>#DIV/0!</v>
      </c>
      <c r="V47" s="18" t="e">
        <f t="shared" si="16"/>
        <v>#DIV/0!</v>
      </c>
      <c r="W47" s="18" t="e">
        <f t="shared" si="16"/>
        <v>#DIV/0!</v>
      </c>
      <c r="X47" s="18" t="e">
        <f t="shared" si="16"/>
        <v>#DIV/0!</v>
      </c>
      <c r="Y47" s="18" t="e">
        <f t="shared" si="16"/>
        <v>#DIV/0!</v>
      </c>
      <c r="Z47" s="18" t="e">
        <f t="shared" si="16"/>
        <v>#DIV/0!</v>
      </c>
      <c r="AA47" s="18" t="e">
        <f t="shared" si="16"/>
        <v>#DIV/0!</v>
      </c>
      <c r="AB47" s="29" t="e">
        <f t="shared" si="16"/>
        <v>#DIV/0!</v>
      </c>
      <c r="AD47" s="28" t="e">
        <f t="shared" ref="AD47:AD52" si="17">SUMIFS($D47:$AB47,$D$3:$AB$3,AD$3)</f>
        <v>#DIV/0!</v>
      </c>
      <c r="AE47" s="18">
        <f t="shared" ref="AE47:AE48" si="18">(AE6+AE7+AE8)-AE25</f>
        <v>-3</v>
      </c>
      <c r="AF47" s="29" t="e">
        <f t="shared" ref="AF47:AF48" si="19">SUMIFS($D47:$AB47,$D$3:$AB$3,AF$3)+SUMIFS($D47:$AB47,$D$3:$AB$3,AF$2)-AE47</f>
        <v>#DIV/0!</v>
      </c>
    </row>
    <row r="48" spans="1:35" x14ac:dyDescent="0.25">
      <c r="C48" s="69" t="s">
        <v>240</v>
      </c>
      <c r="D48" s="18" t="e">
        <f>D7-D22</f>
        <v>#DIV/0!</v>
      </c>
      <c r="E48" s="18" t="e">
        <f t="shared" ref="E48:AB48" si="20">E7-E22</f>
        <v>#DIV/0!</v>
      </c>
      <c r="F48" s="18" t="e">
        <f t="shared" si="20"/>
        <v>#DIV/0!</v>
      </c>
      <c r="G48" s="18" t="e">
        <f t="shared" si="20"/>
        <v>#DIV/0!</v>
      </c>
      <c r="H48" s="18" t="e">
        <f t="shared" si="20"/>
        <v>#DIV/0!</v>
      </c>
      <c r="I48" s="18" t="e">
        <f t="shared" si="20"/>
        <v>#DIV/0!</v>
      </c>
      <c r="J48" s="18" t="e">
        <f t="shared" si="20"/>
        <v>#DIV/0!</v>
      </c>
      <c r="K48" s="18" t="e">
        <f t="shared" si="20"/>
        <v>#DIV/0!</v>
      </c>
      <c r="L48" s="18" t="e">
        <f t="shared" si="20"/>
        <v>#DIV/0!</v>
      </c>
      <c r="M48" s="18" t="e">
        <f t="shared" si="20"/>
        <v>#DIV/0!</v>
      </c>
      <c r="N48" s="18" t="e">
        <f t="shared" si="20"/>
        <v>#DIV/0!</v>
      </c>
      <c r="O48" s="18" t="e">
        <f t="shared" si="20"/>
        <v>#DIV/0!</v>
      </c>
      <c r="P48" s="18" t="e">
        <f t="shared" si="20"/>
        <v>#DIV/0!</v>
      </c>
      <c r="Q48" s="18" t="e">
        <f t="shared" si="20"/>
        <v>#DIV/0!</v>
      </c>
      <c r="R48" s="18" t="e">
        <f t="shared" si="20"/>
        <v>#DIV/0!</v>
      </c>
      <c r="S48" s="18" t="e">
        <f t="shared" si="20"/>
        <v>#DIV/0!</v>
      </c>
      <c r="T48" s="18" t="e">
        <f t="shared" si="20"/>
        <v>#DIV/0!</v>
      </c>
      <c r="U48" s="18" t="e">
        <f t="shared" si="20"/>
        <v>#DIV/0!</v>
      </c>
      <c r="V48" s="18" t="e">
        <f t="shared" si="20"/>
        <v>#DIV/0!</v>
      </c>
      <c r="W48" s="18" t="e">
        <f t="shared" si="20"/>
        <v>#DIV/0!</v>
      </c>
      <c r="X48" s="18" t="e">
        <f t="shared" si="20"/>
        <v>#DIV/0!</v>
      </c>
      <c r="Y48" s="18" t="e">
        <f t="shared" si="20"/>
        <v>#DIV/0!</v>
      </c>
      <c r="Z48" s="18" t="e">
        <f t="shared" si="20"/>
        <v>#DIV/0!</v>
      </c>
      <c r="AA48" s="18" t="e">
        <f t="shared" si="20"/>
        <v>#DIV/0!</v>
      </c>
      <c r="AB48" s="29" t="e">
        <f t="shared" si="20"/>
        <v>#DIV/0!</v>
      </c>
      <c r="AD48" s="28" t="e">
        <f t="shared" si="17"/>
        <v>#DIV/0!</v>
      </c>
      <c r="AE48" s="18">
        <f t="shared" si="18"/>
        <v>-1</v>
      </c>
      <c r="AF48" s="29" t="e">
        <f t="shared" si="19"/>
        <v>#DIV/0!</v>
      </c>
    </row>
    <row r="49" spans="1:35" x14ac:dyDescent="0.25">
      <c r="C49" s="69" t="s">
        <v>16</v>
      </c>
      <c r="D49" s="18" t="e">
        <f t="shared" ref="D49" si="21">(D8+D9+D10)-D27</f>
        <v>#DIV/0!</v>
      </c>
      <c r="E49" s="18" t="e">
        <f t="shared" ref="E49:AB49" si="22">(E8+E9+E10)-E27</f>
        <v>#DIV/0!</v>
      </c>
      <c r="F49" s="18" t="e">
        <f t="shared" si="22"/>
        <v>#DIV/0!</v>
      </c>
      <c r="G49" s="18" t="e">
        <f t="shared" si="22"/>
        <v>#DIV/0!</v>
      </c>
      <c r="H49" s="18" t="e">
        <f t="shared" si="22"/>
        <v>#DIV/0!</v>
      </c>
      <c r="I49" s="18" t="e">
        <f t="shared" si="22"/>
        <v>#DIV/0!</v>
      </c>
      <c r="J49" s="18" t="e">
        <f t="shared" si="22"/>
        <v>#DIV/0!</v>
      </c>
      <c r="K49" s="18" t="e">
        <f t="shared" si="22"/>
        <v>#DIV/0!</v>
      </c>
      <c r="L49" s="18" t="e">
        <f t="shared" si="22"/>
        <v>#DIV/0!</v>
      </c>
      <c r="M49" s="18" t="e">
        <f t="shared" si="22"/>
        <v>#DIV/0!</v>
      </c>
      <c r="N49" s="18" t="e">
        <f t="shared" si="22"/>
        <v>#DIV/0!</v>
      </c>
      <c r="O49" s="18" t="e">
        <f t="shared" si="22"/>
        <v>#DIV/0!</v>
      </c>
      <c r="P49" s="18" t="e">
        <f t="shared" si="22"/>
        <v>#DIV/0!</v>
      </c>
      <c r="Q49" s="18" t="e">
        <f t="shared" si="22"/>
        <v>#DIV/0!</v>
      </c>
      <c r="R49" s="18" t="e">
        <f t="shared" si="22"/>
        <v>#DIV/0!</v>
      </c>
      <c r="S49" s="18" t="e">
        <f t="shared" si="22"/>
        <v>#DIV/0!</v>
      </c>
      <c r="T49" s="18" t="e">
        <f t="shared" si="22"/>
        <v>#DIV/0!</v>
      </c>
      <c r="U49" s="18" t="e">
        <f t="shared" si="22"/>
        <v>#DIV/0!</v>
      </c>
      <c r="V49" s="18" t="e">
        <f t="shared" si="22"/>
        <v>#DIV/0!</v>
      </c>
      <c r="W49" s="18" t="e">
        <f t="shared" si="22"/>
        <v>#DIV/0!</v>
      </c>
      <c r="X49" s="18" t="e">
        <f t="shared" si="22"/>
        <v>#DIV/0!</v>
      </c>
      <c r="Y49" s="18" t="e">
        <f t="shared" si="22"/>
        <v>#DIV/0!</v>
      </c>
      <c r="Z49" s="18" t="e">
        <f t="shared" si="22"/>
        <v>#DIV/0!</v>
      </c>
      <c r="AA49" s="18" t="e">
        <f t="shared" si="22"/>
        <v>#DIV/0!</v>
      </c>
      <c r="AB49" s="29" t="e">
        <f t="shared" si="22"/>
        <v>#DIV/0!</v>
      </c>
      <c r="AD49" s="28" t="e">
        <f t="shared" si="17"/>
        <v>#DIV/0!</v>
      </c>
      <c r="AE49" s="18">
        <f>(AE8+AE9+AE10)-AE27</f>
        <v>0</v>
      </c>
      <c r="AF49" s="29" t="e">
        <f t="shared" ref="AF49:AF52" si="23">SUMIFS($D49:$AB49,$D$3:$AB$3,AF$3)+SUMIFS($D49:$AB49,$D$3:$AB$3,AF$2)-AE49</f>
        <v>#DIV/0!</v>
      </c>
    </row>
    <row r="50" spans="1:35" x14ac:dyDescent="0.25">
      <c r="C50" s="69" t="s">
        <v>79</v>
      </c>
      <c r="D50" s="18" t="e">
        <f t="shared" ref="D50" si="24">D11-D34</f>
        <v>#DIV/0!</v>
      </c>
      <c r="E50" s="18" t="e">
        <f t="shared" ref="E50:AB50" si="25">E11-E34</f>
        <v>#DIV/0!</v>
      </c>
      <c r="F50" s="18" t="e">
        <f t="shared" si="25"/>
        <v>#DIV/0!</v>
      </c>
      <c r="G50" s="18" t="e">
        <f t="shared" si="25"/>
        <v>#DIV/0!</v>
      </c>
      <c r="H50" s="18" t="e">
        <f t="shared" si="25"/>
        <v>#DIV/0!</v>
      </c>
      <c r="I50" s="18" t="e">
        <f t="shared" si="25"/>
        <v>#DIV/0!</v>
      </c>
      <c r="J50" s="18" t="e">
        <f t="shared" si="25"/>
        <v>#DIV/0!</v>
      </c>
      <c r="K50" s="18" t="e">
        <f t="shared" si="25"/>
        <v>#DIV/0!</v>
      </c>
      <c r="L50" s="18" t="e">
        <f t="shared" si="25"/>
        <v>#DIV/0!</v>
      </c>
      <c r="M50" s="18" t="e">
        <f t="shared" si="25"/>
        <v>#DIV/0!</v>
      </c>
      <c r="N50" s="18" t="e">
        <f t="shared" si="25"/>
        <v>#DIV/0!</v>
      </c>
      <c r="O50" s="18" t="e">
        <f t="shared" si="25"/>
        <v>#DIV/0!</v>
      </c>
      <c r="P50" s="18" t="e">
        <f t="shared" si="25"/>
        <v>#DIV/0!</v>
      </c>
      <c r="Q50" s="18" t="e">
        <f t="shared" si="25"/>
        <v>#DIV/0!</v>
      </c>
      <c r="R50" s="18" t="e">
        <f t="shared" si="25"/>
        <v>#DIV/0!</v>
      </c>
      <c r="S50" s="18" t="e">
        <f t="shared" si="25"/>
        <v>#DIV/0!</v>
      </c>
      <c r="T50" s="18" t="e">
        <f t="shared" si="25"/>
        <v>#DIV/0!</v>
      </c>
      <c r="U50" s="18" t="e">
        <f t="shared" si="25"/>
        <v>#DIV/0!</v>
      </c>
      <c r="V50" s="18" t="e">
        <f t="shared" si="25"/>
        <v>#DIV/0!</v>
      </c>
      <c r="W50" s="18" t="e">
        <f t="shared" si="25"/>
        <v>#DIV/0!</v>
      </c>
      <c r="X50" s="18" t="e">
        <f t="shared" si="25"/>
        <v>#DIV/0!</v>
      </c>
      <c r="Y50" s="18" t="e">
        <f t="shared" si="25"/>
        <v>#DIV/0!</v>
      </c>
      <c r="Z50" s="18" t="e">
        <f t="shared" si="25"/>
        <v>#DIV/0!</v>
      </c>
      <c r="AA50" s="18" t="e">
        <f t="shared" si="25"/>
        <v>#DIV/0!</v>
      </c>
      <c r="AB50" s="29" t="e">
        <f t="shared" si="25"/>
        <v>#DIV/0!</v>
      </c>
      <c r="AD50" s="28" t="e">
        <f t="shared" si="17"/>
        <v>#DIV/0!</v>
      </c>
      <c r="AE50" s="18">
        <f>AE11-AE34</f>
        <v>0</v>
      </c>
      <c r="AF50" s="29" t="e">
        <f t="shared" si="23"/>
        <v>#DIV/0!</v>
      </c>
    </row>
    <row r="51" spans="1:35" x14ac:dyDescent="0.25">
      <c r="C51" s="69" t="s">
        <v>264</v>
      </c>
      <c r="D51" s="18" t="e">
        <f>D13+D12-D39</f>
        <v>#DIV/0!</v>
      </c>
      <c r="E51" s="18" t="e">
        <f t="shared" ref="E51:AB51" si="26">E13+E12-E39</f>
        <v>#DIV/0!</v>
      </c>
      <c r="F51" s="18" t="e">
        <f t="shared" si="26"/>
        <v>#DIV/0!</v>
      </c>
      <c r="G51" s="18" t="e">
        <f t="shared" si="26"/>
        <v>#DIV/0!</v>
      </c>
      <c r="H51" s="18" t="e">
        <f t="shared" si="26"/>
        <v>#DIV/0!</v>
      </c>
      <c r="I51" s="18" t="e">
        <f t="shared" si="26"/>
        <v>#DIV/0!</v>
      </c>
      <c r="J51" s="18" t="e">
        <f t="shared" si="26"/>
        <v>#DIV/0!</v>
      </c>
      <c r="K51" s="18" t="e">
        <f t="shared" si="26"/>
        <v>#DIV/0!</v>
      </c>
      <c r="L51" s="18" t="e">
        <f t="shared" si="26"/>
        <v>#DIV/0!</v>
      </c>
      <c r="M51" s="18" t="e">
        <f t="shared" si="26"/>
        <v>#DIV/0!</v>
      </c>
      <c r="N51" s="18" t="e">
        <f t="shared" si="26"/>
        <v>#DIV/0!</v>
      </c>
      <c r="O51" s="18" t="e">
        <f t="shared" si="26"/>
        <v>#DIV/0!</v>
      </c>
      <c r="P51" s="18" t="e">
        <f t="shared" si="26"/>
        <v>#DIV/0!</v>
      </c>
      <c r="Q51" s="18" t="e">
        <f t="shared" si="26"/>
        <v>#DIV/0!</v>
      </c>
      <c r="R51" s="18" t="e">
        <f t="shared" si="26"/>
        <v>#DIV/0!</v>
      </c>
      <c r="S51" s="18" t="e">
        <f t="shared" si="26"/>
        <v>#DIV/0!</v>
      </c>
      <c r="T51" s="18" t="e">
        <f t="shared" si="26"/>
        <v>#DIV/0!</v>
      </c>
      <c r="U51" s="18" t="e">
        <f t="shared" si="26"/>
        <v>#DIV/0!</v>
      </c>
      <c r="V51" s="18" t="e">
        <f t="shared" si="26"/>
        <v>#DIV/0!</v>
      </c>
      <c r="W51" s="18" t="e">
        <f t="shared" si="26"/>
        <v>#DIV/0!</v>
      </c>
      <c r="X51" s="18" t="e">
        <f t="shared" si="26"/>
        <v>#DIV/0!</v>
      </c>
      <c r="Y51" s="18" t="e">
        <f t="shared" si="26"/>
        <v>#DIV/0!</v>
      </c>
      <c r="Z51" s="18" t="e">
        <f t="shared" si="26"/>
        <v>#DIV/0!</v>
      </c>
      <c r="AA51" s="18" t="e">
        <f t="shared" si="26"/>
        <v>#DIV/0!</v>
      </c>
      <c r="AB51" s="29" t="e">
        <f t="shared" si="26"/>
        <v>#DIV/0!</v>
      </c>
      <c r="AD51" s="28" t="e">
        <f t="shared" si="17"/>
        <v>#DIV/0!</v>
      </c>
      <c r="AE51" s="18">
        <f>AE13-AE39</f>
        <v>0</v>
      </c>
      <c r="AF51" s="29" t="e">
        <f t="shared" si="23"/>
        <v>#DIV/0!</v>
      </c>
    </row>
    <row r="52" spans="1:35" s="15" customFormat="1" x14ac:dyDescent="0.25">
      <c r="A52" s="330"/>
      <c r="C52" s="58" t="s">
        <v>18</v>
      </c>
      <c r="D52" s="125" t="e">
        <f t="shared" ref="D52:AB52" si="27">D14-D44</f>
        <v>#DIV/0!</v>
      </c>
      <c r="E52" s="125" t="e">
        <f t="shared" si="27"/>
        <v>#DIV/0!</v>
      </c>
      <c r="F52" s="125" t="e">
        <f t="shared" si="27"/>
        <v>#DIV/0!</v>
      </c>
      <c r="G52" s="125" t="e">
        <f t="shared" si="27"/>
        <v>#DIV/0!</v>
      </c>
      <c r="H52" s="125" t="e">
        <f t="shared" si="27"/>
        <v>#DIV/0!</v>
      </c>
      <c r="I52" s="125" t="e">
        <f t="shared" si="27"/>
        <v>#DIV/0!</v>
      </c>
      <c r="J52" s="125" t="e">
        <f t="shared" si="27"/>
        <v>#DIV/0!</v>
      </c>
      <c r="K52" s="125" t="e">
        <f t="shared" si="27"/>
        <v>#DIV/0!</v>
      </c>
      <c r="L52" s="125" t="e">
        <f t="shared" si="27"/>
        <v>#DIV/0!</v>
      </c>
      <c r="M52" s="125" t="e">
        <f t="shared" si="27"/>
        <v>#DIV/0!</v>
      </c>
      <c r="N52" s="125" t="e">
        <f t="shared" si="27"/>
        <v>#DIV/0!</v>
      </c>
      <c r="O52" s="125" t="e">
        <f t="shared" si="27"/>
        <v>#DIV/0!</v>
      </c>
      <c r="P52" s="125" t="e">
        <f t="shared" si="27"/>
        <v>#DIV/0!</v>
      </c>
      <c r="Q52" s="125" t="e">
        <f t="shared" si="27"/>
        <v>#DIV/0!</v>
      </c>
      <c r="R52" s="125" t="e">
        <f t="shared" si="27"/>
        <v>#DIV/0!</v>
      </c>
      <c r="S52" s="125" t="e">
        <f t="shared" si="27"/>
        <v>#DIV/0!</v>
      </c>
      <c r="T52" s="125" t="e">
        <f t="shared" si="27"/>
        <v>#DIV/0!</v>
      </c>
      <c r="U52" s="125" t="e">
        <f t="shared" si="27"/>
        <v>#DIV/0!</v>
      </c>
      <c r="V52" s="125" t="e">
        <f t="shared" si="27"/>
        <v>#DIV/0!</v>
      </c>
      <c r="W52" s="125" t="e">
        <f t="shared" si="27"/>
        <v>#DIV/0!</v>
      </c>
      <c r="X52" s="125" t="e">
        <f t="shared" si="27"/>
        <v>#DIV/0!</v>
      </c>
      <c r="Y52" s="125" t="e">
        <f t="shared" si="27"/>
        <v>#DIV/0!</v>
      </c>
      <c r="Z52" s="125" t="e">
        <f t="shared" si="27"/>
        <v>#DIV/0!</v>
      </c>
      <c r="AA52" s="125" t="e">
        <f t="shared" si="27"/>
        <v>#DIV/0!</v>
      </c>
      <c r="AB52" s="132" t="e">
        <f t="shared" si="27"/>
        <v>#DIV/0!</v>
      </c>
      <c r="AD52" s="161" t="e">
        <f t="shared" si="17"/>
        <v>#DIV/0!</v>
      </c>
      <c r="AE52" s="124">
        <f>SUM(AE48:AE51)</f>
        <v>-1</v>
      </c>
      <c r="AF52" s="130" t="e">
        <f t="shared" si="23"/>
        <v>#DIV/0!</v>
      </c>
      <c r="AG52" s="180" t="e">
        <f>SUM(D52:AB52)-SUM(AD52:AF52)</f>
        <v>#DIV/0!</v>
      </c>
    </row>
    <row r="53" spans="1:35" x14ac:dyDescent="0.25">
      <c r="C53" s="69" t="s">
        <v>72</v>
      </c>
      <c r="D53" s="3">
        <f t="shared" ref="D53:AB53" si="28">IFERROR(D52/D14,0)</f>
        <v>0</v>
      </c>
      <c r="E53" s="3">
        <f t="shared" si="28"/>
        <v>0</v>
      </c>
      <c r="F53" s="3">
        <f t="shared" si="28"/>
        <v>0</v>
      </c>
      <c r="G53" s="3">
        <f t="shared" si="28"/>
        <v>0</v>
      </c>
      <c r="H53" s="3">
        <f t="shared" si="28"/>
        <v>0</v>
      </c>
      <c r="I53" s="3">
        <f t="shared" si="28"/>
        <v>0</v>
      </c>
      <c r="J53" s="3">
        <f t="shared" si="28"/>
        <v>0</v>
      </c>
      <c r="K53" s="3">
        <f t="shared" si="28"/>
        <v>0</v>
      </c>
      <c r="L53" s="3">
        <f t="shared" si="28"/>
        <v>0</v>
      </c>
      <c r="M53" s="3">
        <f t="shared" si="28"/>
        <v>0</v>
      </c>
      <c r="N53" s="3">
        <f t="shared" si="28"/>
        <v>0</v>
      </c>
      <c r="O53" s="3">
        <f t="shared" si="28"/>
        <v>0</v>
      </c>
      <c r="P53" s="3">
        <f t="shared" si="28"/>
        <v>0</v>
      </c>
      <c r="Q53" s="3">
        <f t="shared" si="28"/>
        <v>0</v>
      </c>
      <c r="R53" s="3">
        <f t="shared" si="28"/>
        <v>0</v>
      </c>
      <c r="S53" s="3">
        <f t="shared" si="28"/>
        <v>0</v>
      </c>
      <c r="T53" s="3">
        <f t="shared" si="28"/>
        <v>0</v>
      </c>
      <c r="U53" s="3">
        <f t="shared" si="28"/>
        <v>0</v>
      </c>
      <c r="V53" s="3">
        <f t="shared" si="28"/>
        <v>0</v>
      </c>
      <c r="W53" s="3">
        <f t="shared" si="28"/>
        <v>0</v>
      </c>
      <c r="X53" s="3">
        <f t="shared" si="28"/>
        <v>0</v>
      </c>
      <c r="Y53" s="3">
        <f t="shared" si="28"/>
        <v>0</v>
      </c>
      <c r="Z53" s="3">
        <f t="shared" si="28"/>
        <v>0</v>
      </c>
      <c r="AA53" s="3">
        <f t="shared" si="28"/>
        <v>0</v>
      </c>
      <c r="AB53" s="89">
        <f t="shared" si="28"/>
        <v>0</v>
      </c>
      <c r="AD53" s="88">
        <f>IFERROR(AD52/AD14,0)</f>
        <v>0</v>
      </c>
      <c r="AE53" s="3">
        <f>IFERROR(AE52/AE14,0)</f>
        <v>0</v>
      </c>
      <c r="AF53" s="89">
        <f>IFERROR(AF52/AF14,0)</f>
        <v>0</v>
      </c>
    </row>
    <row r="54" spans="1:35" x14ac:dyDescent="0.25">
      <c r="C54" s="6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29"/>
      <c r="AD54" s="28"/>
      <c r="AE54" s="18"/>
      <c r="AF54" s="29"/>
    </row>
    <row r="55" spans="1:35" x14ac:dyDescent="0.25">
      <c r="C55" s="54" t="s">
        <v>19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9"/>
      <c r="AD55" s="28"/>
      <c r="AE55" s="18"/>
      <c r="AF55" s="29"/>
    </row>
    <row r="56" spans="1:35" x14ac:dyDescent="0.25">
      <c r="C56" s="62" t="s">
        <v>20</v>
      </c>
      <c r="D56" s="19">
        <f t="shared" ref="D56" si="29">SUM(D57:D60)</f>
        <v>0</v>
      </c>
      <c r="E56" s="19">
        <f t="shared" ref="E56:AB56" si="30">SUM(E57:E60)</f>
        <v>0</v>
      </c>
      <c r="F56" s="19">
        <f t="shared" si="30"/>
        <v>0</v>
      </c>
      <c r="G56" s="19">
        <f t="shared" si="30"/>
        <v>0</v>
      </c>
      <c r="H56" s="19">
        <f t="shared" si="30"/>
        <v>0</v>
      </c>
      <c r="I56" s="19">
        <f t="shared" si="30"/>
        <v>0</v>
      </c>
      <c r="J56" s="19">
        <f t="shared" si="30"/>
        <v>0</v>
      </c>
      <c r="K56" s="19">
        <f t="shared" si="30"/>
        <v>0</v>
      </c>
      <c r="L56" s="19">
        <f t="shared" si="30"/>
        <v>0</v>
      </c>
      <c r="M56" s="19">
        <f t="shared" si="30"/>
        <v>0</v>
      </c>
      <c r="N56" s="19">
        <f t="shared" si="30"/>
        <v>0</v>
      </c>
      <c r="O56" s="19">
        <f t="shared" si="30"/>
        <v>0</v>
      </c>
      <c r="P56" s="19">
        <f t="shared" si="30"/>
        <v>0</v>
      </c>
      <c r="Q56" s="19">
        <f t="shared" si="30"/>
        <v>0</v>
      </c>
      <c r="R56" s="19">
        <f t="shared" si="30"/>
        <v>0</v>
      </c>
      <c r="S56" s="19">
        <f t="shared" si="30"/>
        <v>0</v>
      </c>
      <c r="T56" s="19">
        <f t="shared" si="30"/>
        <v>0</v>
      </c>
      <c r="U56" s="19">
        <f t="shared" si="30"/>
        <v>0</v>
      </c>
      <c r="V56" s="19">
        <f t="shared" si="30"/>
        <v>0</v>
      </c>
      <c r="W56" s="19">
        <f t="shared" si="30"/>
        <v>0</v>
      </c>
      <c r="X56" s="19">
        <f t="shared" si="30"/>
        <v>0</v>
      </c>
      <c r="Y56" s="19">
        <f t="shared" si="30"/>
        <v>0</v>
      </c>
      <c r="Z56" s="19">
        <f t="shared" si="30"/>
        <v>0</v>
      </c>
      <c r="AA56" s="19">
        <f t="shared" si="30"/>
        <v>0</v>
      </c>
      <c r="AB56" s="39">
        <f t="shared" si="30"/>
        <v>0</v>
      </c>
      <c r="AD56" s="38">
        <f t="shared" ref="AD56:AD74" si="31">SUMIFS($D56:$AB56,$D$3:$AB$3,AD$3)</f>
        <v>0</v>
      </c>
      <c r="AE56" s="19">
        <f>IF($C$2="Adjusted",'Calculation Sheet (Pre-Op)'!AF49,0)</f>
        <v>0</v>
      </c>
      <c r="AF56" s="39">
        <f t="shared" ref="AF56:AF74" si="32">SUMIFS($D56:$AB56,$D$3:$AB$3,AF$3)+SUMIFS($D56:$AB56,$D$3:$AB$3,AF$2)-AE56</f>
        <v>0</v>
      </c>
    </row>
    <row r="57" spans="1:35" x14ac:dyDescent="0.25">
      <c r="A57" s="329" t="s">
        <v>68</v>
      </c>
      <c r="B57" t="s">
        <v>68</v>
      </c>
      <c r="C57" s="73" t="s">
        <v>51</v>
      </c>
      <c r="D57" s="18">
        <f>SUMIFS('Calculation Sheet (Trading)'!70:70,'Calculation Sheet (Trading)'!$18:$18,$C$2,'Calculation Sheet (Trading)'!$3:$3,D$4)+SUMIFS('Calculation Sheet (Pre-Op)'!50:50,'Calculation Sheet (Pre-Op)'!$5:$5,$C$2,'Calculation Sheet (Pre-Op)'!$3:$3,D$4)</f>
        <v>0</v>
      </c>
      <c r="E57" s="18">
        <f>SUMIFS('Calculation Sheet (Trading)'!70:70,'Calculation Sheet (Trading)'!$18:$18,$C$2,'Calculation Sheet (Trading)'!$3:$3,E$4)+SUMIFS('Calculation Sheet (Pre-Op)'!50:50,'Calculation Sheet (Pre-Op)'!$5:$5,$C$2,'Calculation Sheet (Pre-Op)'!$3:$3,E$4)</f>
        <v>0</v>
      </c>
      <c r="F57" s="18">
        <f>SUMIFS('Calculation Sheet (Trading)'!70:70,'Calculation Sheet (Trading)'!$18:$18,$C$2,'Calculation Sheet (Trading)'!$3:$3,F$4)+SUMIFS('Calculation Sheet (Pre-Op)'!50:50,'Calculation Sheet (Pre-Op)'!$5:$5,$C$2,'Calculation Sheet (Pre-Op)'!$3:$3,F$4)</f>
        <v>0</v>
      </c>
      <c r="G57" s="18">
        <f>SUMIFS('Calculation Sheet (Trading)'!70:70,'Calculation Sheet (Trading)'!$18:$18,$C$2,'Calculation Sheet (Trading)'!$3:$3,G$4)+SUMIFS('Calculation Sheet (Pre-Op)'!50:50,'Calculation Sheet (Pre-Op)'!$5:$5,$C$2,'Calculation Sheet (Pre-Op)'!$3:$3,G$4)</f>
        <v>0</v>
      </c>
      <c r="H57" s="18">
        <f>SUMIFS('Calculation Sheet (Trading)'!70:70,'Calculation Sheet (Trading)'!$18:$18,$C$2,'Calculation Sheet (Trading)'!$3:$3,H$4)+SUMIFS('Calculation Sheet (Pre-Op)'!50:50,'Calculation Sheet (Pre-Op)'!$5:$5,$C$2,'Calculation Sheet (Pre-Op)'!$3:$3,H$4)</f>
        <v>0</v>
      </c>
      <c r="I57" s="18">
        <f>SUMIFS('Calculation Sheet (Trading)'!70:70,'Calculation Sheet (Trading)'!$18:$18,$C$2,'Calculation Sheet (Trading)'!$3:$3,I$4)+SUMIFS('Calculation Sheet (Pre-Op)'!50:50,'Calculation Sheet (Pre-Op)'!$5:$5,$C$2,'Calculation Sheet (Pre-Op)'!$3:$3,I$4)</f>
        <v>0</v>
      </c>
      <c r="J57" s="18">
        <f>SUMIFS('Calculation Sheet (Trading)'!70:70,'Calculation Sheet (Trading)'!$18:$18,$C$2,'Calculation Sheet (Trading)'!$3:$3,J$4)+SUMIFS('Calculation Sheet (Pre-Op)'!50:50,'Calculation Sheet (Pre-Op)'!$5:$5,$C$2,'Calculation Sheet (Pre-Op)'!$3:$3,J$4)</f>
        <v>0</v>
      </c>
      <c r="K57" s="18">
        <f>SUMIFS('Calculation Sheet (Trading)'!70:70,'Calculation Sheet (Trading)'!$18:$18,$C$2,'Calculation Sheet (Trading)'!$3:$3,K$4)+SUMIFS('Calculation Sheet (Pre-Op)'!50:50,'Calculation Sheet (Pre-Op)'!$5:$5,$C$2,'Calculation Sheet (Pre-Op)'!$3:$3,K$4)</f>
        <v>0</v>
      </c>
      <c r="L57" s="18">
        <f>SUMIFS('Calculation Sheet (Trading)'!70:70,'Calculation Sheet (Trading)'!$18:$18,$C$2,'Calculation Sheet (Trading)'!$3:$3,L$4)+SUMIFS('Calculation Sheet (Pre-Op)'!50:50,'Calculation Sheet (Pre-Op)'!$5:$5,$C$2,'Calculation Sheet (Pre-Op)'!$3:$3,L$4)</f>
        <v>0</v>
      </c>
      <c r="M57" s="18">
        <f>SUMIFS('Calculation Sheet (Trading)'!70:70,'Calculation Sheet (Trading)'!$18:$18,$C$2,'Calculation Sheet (Trading)'!$3:$3,M$4)+SUMIFS('Calculation Sheet (Pre-Op)'!50:50,'Calculation Sheet (Pre-Op)'!$5:$5,$C$2,'Calculation Sheet (Pre-Op)'!$3:$3,M$4)</f>
        <v>0</v>
      </c>
      <c r="N57" s="18">
        <f>SUMIFS('Calculation Sheet (Trading)'!70:70,'Calculation Sheet (Trading)'!$18:$18,$C$2,'Calculation Sheet (Trading)'!$3:$3,N$4)+SUMIFS('Calculation Sheet (Pre-Op)'!50:50,'Calculation Sheet (Pre-Op)'!$5:$5,$C$2,'Calculation Sheet (Pre-Op)'!$3:$3,N$4)</f>
        <v>0</v>
      </c>
      <c r="O57" s="18">
        <f>SUMIFS('Calculation Sheet (Trading)'!70:70,'Calculation Sheet (Trading)'!$18:$18,$C$2,'Calculation Sheet (Trading)'!$3:$3,O$4)+SUMIFS('Calculation Sheet (Pre-Op)'!50:50,'Calculation Sheet (Pre-Op)'!$5:$5,$C$2,'Calculation Sheet (Pre-Op)'!$3:$3,O$4)</f>
        <v>0</v>
      </c>
      <c r="P57" s="18">
        <f>SUMIFS('Calculation Sheet (Trading)'!70:70,'Calculation Sheet (Trading)'!$18:$18,$C$2,'Calculation Sheet (Trading)'!$3:$3,P$4)+SUMIFS('Calculation Sheet (Pre-Op)'!50:50,'Calculation Sheet (Pre-Op)'!$5:$5,$C$2,'Calculation Sheet (Pre-Op)'!$3:$3,P$4)</f>
        <v>0</v>
      </c>
      <c r="Q57" s="18">
        <f>SUMIFS('Calculation Sheet (Trading)'!70:70,'Calculation Sheet (Trading)'!$18:$18,$C$2,'Calculation Sheet (Trading)'!$3:$3,Q$4)+SUMIFS('Calculation Sheet (Pre-Op)'!50:50,'Calculation Sheet (Pre-Op)'!$5:$5,$C$2,'Calculation Sheet (Pre-Op)'!$3:$3,Q$4)</f>
        <v>0</v>
      </c>
      <c r="R57" s="18">
        <f>SUMIFS('Calculation Sheet (Trading)'!70:70,'Calculation Sheet (Trading)'!$18:$18,$C$2,'Calculation Sheet (Trading)'!$3:$3,R$4)+SUMIFS('Calculation Sheet (Pre-Op)'!50:50,'Calculation Sheet (Pre-Op)'!$5:$5,$C$2,'Calculation Sheet (Pre-Op)'!$3:$3,R$4)</f>
        <v>0</v>
      </c>
      <c r="S57" s="18">
        <f>SUMIFS('Calculation Sheet (Trading)'!70:70,'Calculation Sheet (Trading)'!$18:$18,$C$2,'Calculation Sheet (Trading)'!$3:$3,S$4)+SUMIFS('Calculation Sheet (Pre-Op)'!50:50,'Calculation Sheet (Pre-Op)'!$5:$5,$C$2,'Calculation Sheet (Pre-Op)'!$3:$3,S$4)</f>
        <v>0</v>
      </c>
      <c r="T57" s="18">
        <f>SUMIFS('Calculation Sheet (Trading)'!70:70,'Calculation Sheet (Trading)'!$18:$18,$C$2,'Calculation Sheet (Trading)'!$3:$3,T$4)+SUMIFS('Calculation Sheet (Pre-Op)'!50:50,'Calculation Sheet (Pre-Op)'!$5:$5,$C$2,'Calculation Sheet (Pre-Op)'!$3:$3,T$4)</f>
        <v>0</v>
      </c>
      <c r="U57" s="18">
        <f>SUMIFS('Calculation Sheet (Trading)'!70:70,'Calculation Sheet (Trading)'!$18:$18,$C$2,'Calculation Sheet (Trading)'!$3:$3,U$4)+SUMIFS('Calculation Sheet (Pre-Op)'!50:50,'Calculation Sheet (Pre-Op)'!$5:$5,$C$2,'Calculation Sheet (Pre-Op)'!$3:$3,U$4)</f>
        <v>0</v>
      </c>
      <c r="V57" s="18">
        <f>SUMIFS('Calculation Sheet (Trading)'!70:70,'Calculation Sheet (Trading)'!$18:$18,$C$2,'Calculation Sheet (Trading)'!$3:$3,V$4)+SUMIFS('Calculation Sheet (Pre-Op)'!50:50,'Calculation Sheet (Pre-Op)'!$5:$5,$C$2,'Calculation Sheet (Pre-Op)'!$3:$3,V$4)</f>
        <v>0</v>
      </c>
      <c r="W57" s="18">
        <f>SUMIFS('Calculation Sheet (Trading)'!70:70,'Calculation Sheet (Trading)'!$18:$18,$C$2,'Calculation Sheet (Trading)'!$3:$3,W$4)+SUMIFS('Calculation Sheet (Pre-Op)'!50:50,'Calculation Sheet (Pre-Op)'!$5:$5,$C$2,'Calculation Sheet (Pre-Op)'!$3:$3,W$4)</f>
        <v>0</v>
      </c>
      <c r="X57" s="18">
        <f>SUMIFS('Calculation Sheet (Trading)'!70:70,'Calculation Sheet (Trading)'!$18:$18,$C$2,'Calculation Sheet (Trading)'!$3:$3,X$4)+SUMIFS('Calculation Sheet (Pre-Op)'!50:50,'Calculation Sheet (Pre-Op)'!$5:$5,$C$2,'Calculation Sheet (Pre-Op)'!$3:$3,X$4)</f>
        <v>0</v>
      </c>
      <c r="Y57" s="18">
        <f>SUMIFS('Calculation Sheet (Trading)'!70:70,'Calculation Sheet (Trading)'!$18:$18,$C$2,'Calculation Sheet (Trading)'!$3:$3,Y$4)+SUMIFS('Calculation Sheet (Pre-Op)'!50:50,'Calculation Sheet (Pre-Op)'!$5:$5,$C$2,'Calculation Sheet (Pre-Op)'!$3:$3,Y$4)</f>
        <v>0</v>
      </c>
      <c r="Z57" s="18">
        <f>SUMIFS('Calculation Sheet (Trading)'!70:70,'Calculation Sheet (Trading)'!$18:$18,$C$2,'Calculation Sheet (Trading)'!$3:$3,Z$4)+SUMIFS('Calculation Sheet (Pre-Op)'!50:50,'Calculation Sheet (Pre-Op)'!$5:$5,$C$2,'Calculation Sheet (Pre-Op)'!$3:$3,Z$4)</f>
        <v>0</v>
      </c>
      <c r="AA57" s="18">
        <f>SUMIFS('Calculation Sheet (Trading)'!70:70,'Calculation Sheet (Trading)'!$18:$18,$C$2,'Calculation Sheet (Trading)'!$3:$3,AA$4)+SUMIFS('Calculation Sheet (Pre-Op)'!50:50,'Calculation Sheet (Pre-Op)'!$5:$5,$C$2,'Calculation Sheet (Pre-Op)'!$3:$3,AA$4)</f>
        <v>0</v>
      </c>
      <c r="AB57" s="29">
        <f>SUMIFS('Calculation Sheet (Trading)'!70:70,'Calculation Sheet (Trading)'!$18:$18,$C$2,'Calculation Sheet (Trading)'!$3:$3,AB$4)+SUMIFS('Calculation Sheet (Pre-Op)'!50:50,'Calculation Sheet (Pre-Op)'!$5:$5,$C$2,'Calculation Sheet (Pre-Op)'!$3:$3,AB$4)</f>
        <v>0</v>
      </c>
      <c r="AD57" s="28">
        <f t="shared" si="31"/>
        <v>0</v>
      </c>
      <c r="AE57" s="362">
        <f>IF($C$2="Adjusted",'Calculation Sheet (Pre-Op)'!AF50,0)</f>
        <v>0</v>
      </c>
      <c r="AF57" s="29">
        <f t="shared" si="32"/>
        <v>0</v>
      </c>
      <c r="AI57" s="363"/>
    </row>
    <row r="58" spans="1:35" x14ac:dyDescent="0.25">
      <c r="A58" s="329" t="s">
        <v>69</v>
      </c>
      <c r="B58" t="s">
        <v>69</v>
      </c>
      <c r="C58" s="73" t="s">
        <v>52</v>
      </c>
      <c r="D58" s="18">
        <f>SUMIFS('Calculation Sheet (Trading)'!71:71,'Calculation Sheet (Trading)'!$18:$18,$C$2,'Calculation Sheet (Trading)'!$3:$3,D$4)+SUMIFS('Calculation Sheet (Pre-Op)'!51:51,'Calculation Sheet (Pre-Op)'!$5:$5,$C$2,'Calculation Sheet (Pre-Op)'!$3:$3,D$4)</f>
        <v>0</v>
      </c>
      <c r="E58" s="18">
        <f>SUMIFS('Calculation Sheet (Trading)'!71:71,'Calculation Sheet (Trading)'!$18:$18,$C$2,'Calculation Sheet (Trading)'!$3:$3,E$4)+SUMIFS('Calculation Sheet (Pre-Op)'!51:51,'Calculation Sheet (Pre-Op)'!$5:$5,$C$2,'Calculation Sheet (Pre-Op)'!$3:$3,E$4)</f>
        <v>0</v>
      </c>
      <c r="F58" s="18">
        <f>SUMIFS('Calculation Sheet (Trading)'!71:71,'Calculation Sheet (Trading)'!$18:$18,$C$2,'Calculation Sheet (Trading)'!$3:$3,F$4)+SUMIFS('Calculation Sheet (Pre-Op)'!51:51,'Calculation Sheet (Pre-Op)'!$5:$5,$C$2,'Calculation Sheet (Pre-Op)'!$3:$3,F$4)</f>
        <v>0</v>
      </c>
      <c r="G58" s="18">
        <f>SUMIFS('Calculation Sheet (Trading)'!71:71,'Calculation Sheet (Trading)'!$18:$18,$C$2,'Calculation Sheet (Trading)'!$3:$3,G$4)+SUMIFS('Calculation Sheet (Pre-Op)'!51:51,'Calculation Sheet (Pre-Op)'!$5:$5,$C$2,'Calculation Sheet (Pre-Op)'!$3:$3,G$4)</f>
        <v>0</v>
      </c>
      <c r="H58" s="18">
        <f>SUMIFS('Calculation Sheet (Trading)'!71:71,'Calculation Sheet (Trading)'!$18:$18,$C$2,'Calculation Sheet (Trading)'!$3:$3,H$4)+SUMIFS('Calculation Sheet (Pre-Op)'!51:51,'Calculation Sheet (Pre-Op)'!$5:$5,$C$2,'Calculation Sheet (Pre-Op)'!$3:$3,H$4)</f>
        <v>0</v>
      </c>
      <c r="I58" s="18">
        <f>SUMIFS('Calculation Sheet (Trading)'!71:71,'Calculation Sheet (Trading)'!$18:$18,$C$2,'Calculation Sheet (Trading)'!$3:$3,I$4)+SUMIFS('Calculation Sheet (Pre-Op)'!51:51,'Calculation Sheet (Pre-Op)'!$5:$5,$C$2,'Calculation Sheet (Pre-Op)'!$3:$3,I$4)</f>
        <v>0</v>
      </c>
      <c r="J58" s="18">
        <f>SUMIFS('Calculation Sheet (Trading)'!71:71,'Calculation Sheet (Trading)'!$18:$18,$C$2,'Calculation Sheet (Trading)'!$3:$3,J$4)+SUMIFS('Calculation Sheet (Pre-Op)'!51:51,'Calculation Sheet (Pre-Op)'!$5:$5,$C$2,'Calculation Sheet (Pre-Op)'!$3:$3,J$4)</f>
        <v>0</v>
      </c>
      <c r="K58" s="18">
        <f>SUMIFS('Calculation Sheet (Trading)'!71:71,'Calculation Sheet (Trading)'!$18:$18,$C$2,'Calculation Sheet (Trading)'!$3:$3,K$4)+SUMIFS('Calculation Sheet (Pre-Op)'!51:51,'Calculation Sheet (Pre-Op)'!$5:$5,$C$2,'Calculation Sheet (Pre-Op)'!$3:$3,K$4)</f>
        <v>0</v>
      </c>
      <c r="L58" s="18">
        <f>SUMIFS('Calculation Sheet (Trading)'!71:71,'Calculation Sheet (Trading)'!$18:$18,$C$2,'Calculation Sheet (Trading)'!$3:$3,L$4)+SUMIFS('Calculation Sheet (Pre-Op)'!51:51,'Calculation Sheet (Pre-Op)'!$5:$5,$C$2,'Calculation Sheet (Pre-Op)'!$3:$3,L$4)</f>
        <v>0</v>
      </c>
      <c r="M58" s="18">
        <f>SUMIFS('Calculation Sheet (Trading)'!71:71,'Calculation Sheet (Trading)'!$18:$18,$C$2,'Calculation Sheet (Trading)'!$3:$3,M$4)+SUMIFS('Calculation Sheet (Pre-Op)'!51:51,'Calculation Sheet (Pre-Op)'!$5:$5,$C$2,'Calculation Sheet (Pre-Op)'!$3:$3,M$4)</f>
        <v>0</v>
      </c>
      <c r="N58" s="18">
        <f>SUMIFS('Calculation Sheet (Trading)'!71:71,'Calculation Sheet (Trading)'!$18:$18,$C$2,'Calculation Sheet (Trading)'!$3:$3,N$4)+SUMIFS('Calculation Sheet (Pre-Op)'!51:51,'Calculation Sheet (Pre-Op)'!$5:$5,$C$2,'Calculation Sheet (Pre-Op)'!$3:$3,N$4)</f>
        <v>0</v>
      </c>
      <c r="O58" s="18">
        <f>SUMIFS('Calculation Sheet (Trading)'!71:71,'Calculation Sheet (Trading)'!$18:$18,$C$2,'Calculation Sheet (Trading)'!$3:$3,O$4)+SUMIFS('Calculation Sheet (Pre-Op)'!51:51,'Calculation Sheet (Pre-Op)'!$5:$5,$C$2,'Calculation Sheet (Pre-Op)'!$3:$3,O$4)</f>
        <v>0</v>
      </c>
      <c r="P58" s="18">
        <f>SUMIFS('Calculation Sheet (Trading)'!71:71,'Calculation Sheet (Trading)'!$18:$18,$C$2,'Calculation Sheet (Trading)'!$3:$3,P$4)+SUMIFS('Calculation Sheet (Pre-Op)'!51:51,'Calculation Sheet (Pre-Op)'!$5:$5,$C$2,'Calculation Sheet (Pre-Op)'!$3:$3,P$4)</f>
        <v>0</v>
      </c>
      <c r="Q58" s="18">
        <f>SUMIFS('Calculation Sheet (Trading)'!71:71,'Calculation Sheet (Trading)'!$18:$18,$C$2,'Calculation Sheet (Trading)'!$3:$3,Q$4)+SUMIFS('Calculation Sheet (Pre-Op)'!51:51,'Calculation Sheet (Pre-Op)'!$5:$5,$C$2,'Calculation Sheet (Pre-Op)'!$3:$3,Q$4)</f>
        <v>0</v>
      </c>
      <c r="R58" s="18">
        <f>SUMIFS('Calculation Sheet (Trading)'!71:71,'Calculation Sheet (Trading)'!$18:$18,$C$2,'Calculation Sheet (Trading)'!$3:$3,R$4)+SUMIFS('Calculation Sheet (Pre-Op)'!51:51,'Calculation Sheet (Pre-Op)'!$5:$5,$C$2,'Calculation Sheet (Pre-Op)'!$3:$3,R$4)</f>
        <v>0</v>
      </c>
      <c r="S58" s="18">
        <f>SUMIFS('Calculation Sheet (Trading)'!71:71,'Calculation Sheet (Trading)'!$18:$18,$C$2,'Calculation Sheet (Trading)'!$3:$3,S$4)+SUMIFS('Calculation Sheet (Pre-Op)'!51:51,'Calculation Sheet (Pre-Op)'!$5:$5,$C$2,'Calculation Sheet (Pre-Op)'!$3:$3,S$4)</f>
        <v>0</v>
      </c>
      <c r="T58" s="18">
        <f>SUMIFS('Calculation Sheet (Trading)'!71:71,'Calculation Sheet (Trading)'!$18:$18,$C$2,'Calculation Sheet (Trading)'!$3:$3,T$4)+SUMIFS('Calculation Sheet (Pre-Op)'!51:51,'Calculation Sheet (Pre-Op)'!$5:$5,$C$2,'Calculation Sheet (Pre-Op)'!$3:$3,T$4)</f>
        <v>0</v>
      </c>
      <c r="U58" s="18">
        <f>SUMIFS('Calculation Sheet (Trading)'!71:71,'Calculation Sheet (Trading)'!$18:$18,$C$2,'Calculation Sheet (Trading)'!$3:$3,U$4)+SUMIFS('Calculation Sheet (Pre-Op)'!51:51,'Calculation Sheet (Pre-Op)'!$5:$5,$C$2,'Calculation Sheet (Pre-Op)'!$3:$3,U$4)</f>
        <v>0</v>
      </c>
      <c r="V58" s="18">
        <f>SUMIFS('Calculation Sheet (Trading)'!71:71,'Calculation Sheet (Trading)'!$18:$18,$C$2,'Calculation Sheet (Trading)'!$3:$3,V$4)+SUMIFS('Calculation Sheet (Pre-Op)'!51:51,'Calculation Sheet (Pre-Op)'!$5:$5,$C$2,'Calculation Sheet (Pre-Op)'!$3:$3,V$4)</f>
        <v>0</v>
      </c>
      <c r="W58" s="18">
        <f>SUMIFS('Calculation Sheet (Trading)'!71:71,'Calculation Sheet (Trading)'!$18:$18,$C$2,'Calculation Sheet (Trading)'!$3:$3,W$4)+SUMIFS('Calculation Sheet (Pre-Op)'!51:51,'Calculation Sheet (Pre-Op)'!$5:$5,$C$2,'Calculation Sheet (Pre-Op)'!$3:$3,W$4)</f>
        <v>0</v>
      </c>
      <c r="X58" s="18">
        <f>SUMIFS('Calculation Sheet (Trading)'!71:71,'Calculation Sheet (Trading)'!$18:$18,$C$2,'Calculation Sheet (Trading)'!$3:$3,X$4)+SUMIFS('Calculation Sheet (Pre-Op)'!51:51,'Calculation Sheet (Pre-Op)'!$5:$5,$C$2,'Calculation Sheet (Pre-Op)'!$3:$3,X$4)</f>
        <v>0</v>
      </c>
      <c r="Y58" s="18">
        <f>SUMIFS('Calculation Sheet (Trading)'!71:71,'Calculation Sheet (Trading)'!$18:$18,$C$2,'Calculation Sheet (Trading)'!$3:$3,Y$4)+SUMIFS('Calculation Sheet (Pre-Op)'!51:51,'Calculation Sheet (Pre-Op)'!$5:$5,$C$2,'Calculation Sheet (Pre-Op)'!$3:$3,Y$4)</f>
        <v>0</v>
      </c>
      <c r="Z58" s="18">
        <f>SUMIFS('Calculation Sheet (Trading)'!71:71,'Calculation Sheet (Trading)'!$18:$18,$C$2,'Calculation Sheet (Trading)'!$3:$3,Z$4)+SUMIFS('Calculation Sheet (Pre-Op)'!51:51,'Calculation Sheet (Pre-Op)'!$5:$5,$C$2,'Calculation Sheet (Pre-Op)'!$3:$3,Z$4)</f>
        <v>0</v>
      </c>
      <c r="AA58" s="18">
        <f>SUMIFS('Calculation Sheet (Trading)'!71:71,'Calculation Sheet (Trading)'!$18:$18,$C$2,'Calculation Sheet (Trading)'!$3:$3,AA$4)+SUMIFS('Calculation Sheet (Pre-Op)'!51:51,'Calculation Sheet (Pre-Op)'!$5:$5,$C$2,'Calculation Sheet (Pre-Op)'!$3:$3,AA$4)</f>
        <v>0</v>
      </c>
      <c r="AB58" s="29">
        <f>SUMIFS('Calculation Sheet (Trading)'!71:71,'Calculation Sheet (Trading)'!$18:$18,$C$2,'Calculation Sheet (Trading)'!$3:$3,AB$4)+SUMIFS('Calculation Sheet (Pre-Op)'!51:51,'Calculation Sheet (Pre-Op)'!$5:$5,$C$2,'Calculation Sheet (Pre-Op)'!$3:$3,AB$4)</f>
        <v>0</v>
      </c>
      <c r="AD58" s="28">
        <f t="shared" si="31"/>
        <v>0</v>
      </c>
      <c r="AE58" s="362">
        <f>IF($C$2="Adjusted",'Calculation Sheet (Pre-Op)'!AF51,0)</f>
        <v>0</v>
      </c>
      <c r="AF58" s="29">
        <f t="shared" si="32"/>
        <v>0</v>
      </c>
      <c r="AI58" s="363"/>
    </row>
    <row r="59" spans="1:35" x14ac:dyDescent="0.25">
      <c r="A59" s="329" t="s">
        <v>68</v>
      </c>
      <c r="C59" s="69" t="s">
        <v>96</v>
      </c>
      <c r="D59" s="18">
        <f>SUMIFS('Calculation Sheet (Trading)'!72:72,'Calculation Sheet (Trading)'!$18:$18,$C$2,'Calculation Sheet (Trading)'!$3:$3,D$4)+SUMIFS('Calculation Sheet (Pre-Op)'!52:52,'Calculation Sheet (Pre-Op)'!$5:$5,$C$2,'Calculation Sheet (Pre-Op)'!$3:$3,D$4)</f>
        <v>0</v>
      </c>
      <c r="E59" s="18">
        <f>SUMIFS('Calculation Sheet (Trading)'!72:72,'Calculation Sheet (Trading)'!$18:$18,$C$2,'Calculation Sheet (Trading)'!$3:$3,E$4)+SUMIFS('Calculation Sheet (Pre-Op)'!52:52,'Calculation Sheet (Pre-Op)'!$5:$5,$C$2,'Calculation Sheet (Pre-Op)'!$3:$3,E$4)</f>
        <v>0</v>
      </c>
      <c r="F59" s="18">
        <f>SUMIFS('Calculation Sheet (Trading)'!72:72,'Calculation Sheet (Trading)'!$18:$18,$C$2,'Calculation Sheet (Trading)'!$3:$3,F$4)+SUMIFS('Calculation Sheet (Pre-Op)'!52:52,'Calculation Sheet (Pre-Op)'!$5:$5,$C$2,'Calculation Sheet (Pre-Op)'!$3:$3,F$4)</f>
        <v>0</v>
      </c>
      <c r="G59" s="18">
        <f>SUMIFS('Calculation Sheet (Trading)'!72:72,'Calculation Sheet (Trading)'!$18:$18,$C$2,'Calculation Sheet (Trading)'!$3:$3,G$4)+SUMIFS('Calculation Sheet (Pre-Op)'!52:52,'Calculation Sheet (Pre-Op)'!$5:$5,$C$2,'Calculation Sheet (Pre-Op)'!$3:$3,G$4)</f>
        <v>0</v>
      </c>
      <c r="H59" s="18">
        <f>SUMIFS('Calculation Sheet (Trading)'!72:72,'Calculation Sheet (Trading)'!$18:$18,$C$2,'Calculation Sheet (Trading)'!$3:$3,H$4)+SUMIFS('Calculation Sheet (Pre-Op)'!52:52,'Calculation Sheet (Pre-Op)'!$5:$5,$C$2,'Calculation Sheet (Pre-Op)'!$3:$3,H$4)</f>
        <v>0</v>
      </c>
      <c r="I59" s="18">
        <f>SUMIFS('Calculation Sheet (Trading)'!72:72,'Calculation Sheet (Trading)'!$18:$18,$C$2,'Calculation Sheet (Trading)'!$3:$3,I$4)+SUMIFS('Calculation Sheet (Pre-Op)'!52:52,'Calculation Sheet (Pre-Op)'!$5:$5,$C$2,'Calculation Sheet (Pre-Op)'!$3:$3,I$4)</f>
        <v>0</v>
      </c>
      <c r="J59" s="18">
        <f>SUMIFS('Calculation Sheet (Trading)'!72:72,'Calculation Sheet (Trading)'!$18:$18,$C$2,'Calculation Sheet (Trading)'!$3:$3,J$4)+SUMIFS('Calculation Sheet (Pre-Op)'!52:52,'Calculation Sheet (Pre-Op)'!$5:$5,$C$2,'Calculation Sheet (Pre-Op)'!$3:$3,J$4)</f>
        <v>0</v>
      </c>
      <c r="K59" s="18">
        <f>SUMIFS('Calculation Sheet (Trading)'!72:72,'Calculation Sheet (Trading)'!$18:$18,$C$2,'Calculation Sheet (Trading)'!$3:$3,K$4)+SUMIFS('Calculation Sheet (Pre-Op)'!52:52,'Calculation Sheet (Pre-Op)'!$5:$5,$C$2,'Calculation Sheet (Pre-Op)'!$3:$3,K$4)</f>
        <v>0</v>
      </c>
      <c r="L59" s="18">
        <f>SUMIFS('Calculation Sheet (Trading)'!72:72,'Calculation Sheet (Trading)'!$18:$18,$C$2,'Calculation Sheet (Trading)'!$3:$3,L$4)+SUMIFS('Calculation Sheet (Pre-Op)'!52:52,'Calculation Sheet (Pre-Op)'!$5:$5,$C$2,'Calculation Sheet (Pre-Op)'!$3:$3,L$4)</f>
        <v>0</v>
      </c>
      <c r="M59" s="18">
        <f>SUMIFS('Calculation Sheet (Trading)'!72:72,'Calculation Sheet (Trading)'!$18:$18,$C$2,'Calculation Sheet (Trading)'!$3:$3,M$4)+SUMIFS('Calculation Sheet (Pre-Op)'!52:52,'Calculation Sheet (Pre-Op)'!$5:$5,$C$2,'Calculation Sheet (Pre-Op)'!$3:$3,M$4)</f>
        <v>0</v>
      </c>
      <c r="N59" s="18">
        <f>SUMIFS('Calculation Sheet (Trading)'!72:72,'Calculation Sheet (Trading)'!$18:$18,$C$2,'Calculation Sheet (Trading)'!$3:$3,N$4)+SUMIFS('Calculation Sheet (Pre-Op)'!52:52,'Calculation Sheet (Pre-Op)'!$5:$5,$C$2,'Calculation Sheet (Pre-Op)'!$3:$3,N$4)</f>
        <v>0</v>
      </c>
      <c r="O59" s="18">
        <f>SUMIFS('Calculation Sheet (Trading)'!72:72,'Calculation Sheet (Trading)'!$18:$18,$C$2,'Calculation Sheet (Trading)'!$3:$3,O$4)+SUMIFS('Calculation Sheet (Pre-Op)'!52:52,'Calculation Sheet (Pre-Op)'!$5:$5,$C$2,'Calculation Sheet (Pre-Op)'!$3:$3,O$4)</f>
        <v>0</v>
      </c>
      <c r="P59" s="18">
        <f>SUMIFS('Calculation Sheet (Trading)'!72:72,'Calculation Sheet (Trading)'!$18:$18,$C$2,'Calculation Sheet (Trading)'!$3:$3,P$4)+SUMIFS('Calculation Sheet (Pre-Op)'!52:52,'Calculation Sheet (Pre-Op)'!$5:$5,$C$2,'Calculation Sheet (Pre-Op)'!$3:$3,P$4)</f>
        <v>0</v>
      </c>
      <c r="Q59" s="18">
        <f>SUMIFS('Calculation Sheet (Trading)'!72:72,'Calculation Sheet (Trading)'!$18:$18,$C$2,'Calculation Sheet (Trading)'!$3:$3,Q$4)+SUMIFS('Calculation Sheet (Pre-Op)'!52:52,'Calculation Sheet (Pre-Op)'!$5:$5,$C$2,'Calculation Sheet (Pre-Op)'!$3:$3,Q$4)</f>
        <v>0</v>
      </c>
      <c r="R59" s="18">
        <f>SUMIFS('Calculation Sheet (Trading)'!72:72,'Calculation Sheet (Trading)'!$18:$18,$C$2,'Calculation Sheet (Trading)'!$3:$3,R$4)+SUMIFS('Calculation Sheet (Pre-Op)'!52:52,'Calculation Sheet (Pre-Op)'!$5:$5,$C$2,'Calculation Sheet (Pre-Op)'!$3:$3,R$4)</f>
        <v>0</v>
      </c>
      <c r="S59" s="18">
        <f>SUMIFS('Calculation Sheet (Trading)'!72:72,'Calculation Sheet (Trading)'!$18:$18,$C$2,'Calculation Sheet (Trading)'!$3:$3,S$4)+SUMIFS('Calculation Sheet (Pre-Op)'!52:52,'Calculation Sheet (Pre-Op)'!$5:$5,$C$2,'Calculation Sheet (Pre-Op)'!$3:$3,S$4)</f>
        <v>0</v>
      </c>
      <c r="T59" s="18">
        <f>SUMIFS('Calculation Sheet (Trading)'!72:72,'Calculation Sheet (Trading)'!$18:$18,$C$2,'Calculation Sheet (Trading)'!$3:$3,T$4)+SUMIFS('Calculation Sheet (Pre-Op)'!52:52,'Calculation Sheet (Pre-Op)'!$5:$5,$C$2,'Calculation Sheet (Pre-Op)'!$3:$3,T$4)</f>
        <v>0</v>
      </c>
      <c r="U59" s="18">
        <f>SUMIFS('Calculation Sheet (Trading)'!72:72,'Calculation Sheet (Trading)'!$18:$18,$C$2,'Calculation Sheet (Trading)'!$3:$3,U$4)+SUMIFS('Calculation Sheet (Pre-Op)'!52:52,'Calculation Sheet (Pre-Op)'!$5:$5,$C$2,'Calculation Sheet (Pre-Op)'!$3:$3,U$4)</f>
        <v>0</v>
      </c>
      <c r="V59" s="18">
        <f>SUMIFS('Calculation Sheet (Trading)'!72:72,'Calculation Sheet (Trading)'!$18:$18,$C$2,'Calculation Sheet (Trading)'!$3:$3,V$4)+SUMIFS('Calculation Sheet (Pre-Op)'!52:52,'Calculation Sheet (Pre-Op)'!$5:$5,$C$2,'Calculation Sheet (Pre-Op)'!$3:$3,V$4)</f>
        <v>0</v>
      </c>
      <c r="W59" s="18">
        <f>SUMIFS('Calculation Sheet (Trading)'!72:72,'Calculation Sheet (Trading)'!$18:$18,$C$2,'Calculation Sheet (Trading)'!$3:$3,W$4)+SUMIFS('Calculation Sheet (Pre-Op)'!52:52,'Calculation Sheet (Pre-Op)'!$5:$5,$C$2,'Calculation Sheet (Pre-Op)'!$3:$3,W$4)</f>
        <v>0</v>
      </c>
      <c r="X59" s="18">
        <f>SUMIFS('Calculation Sheet (Trading)'!72:72,'Calculation Sheet (Trading)'!$18:$18,$C$2,'Calculation Sheet (Trading)'!$3:$3,X$4)+SUMIFS('Calculation Sheet (Pre-Op)'!52:52,'Calculation Sheet (Pre-Op)'!$5:$5,$C$2,'Calculation Sheet (Pre-Op)'!$3:$3,X$4)</f>
        <v>0</v>
      </c>
      <c r="Y59" s="18">
        <f>SUMIFS('Calculation Sheet (Trading)'!72:72,'Calculation Sheet (Trading)'!$18:$18,$C$2,'Calculation Sheet (Trading)'!$3:$3,Y$4)+SUMIFS('Calculation Sheet (Pre-Op)'!52:52,'Calculation Sheet (Pre-Op)'!$5:$5,$C$2,'Calculation Sheet (Pre-Op)'!$3:$3,Y$4)</f>
        <v>0</v>
      </c>
      <c r="Z59" s="18">
        <f>SUMIFS('Calculation Sheet (Trading)'!72:72,'Calculation Sheet (Trading)'!$18:$18,$C$2,'Calculation Sheet (Trading)'!$3:$3,Z$4)+SUMIFS('Calculation Sheet (Pre-Op)'!52:52,'Calculation Sheet (Pre-Op)'!$5:$5,$C$2,'Calculation Sheet (Pre-Op)'!$3:$3,Z$4)</f>
        <v>0</v>
      </c>
      <c r="AA59" s="18">
        <f>SUMIFS('Calculation Sheet (Trading)'!72:72,'Calculation Sheet (Trading)'!$18:$18,$C$2,'Calculation Sheet (Trading)'!$3:$3,AA$4)+SUMIFS('Calculation Sheet (Pre-Op)'!52:52,'Calculation Sheet (Pre-Op)'!$5:$5,$C$2,'Calculation Sheet (Pre-Op)'!$3:$3,AA$4)</f>
        <v>0</v>
      </c>
      <c r="AB59" s="29">
        <f>SUMIFS('Calculation Sheet (Trading)'!72:72,'Calculation Sheet (Trading)'!$18:$18,$C$2,'Calculation Sheet (Trading)'!$3:$3,AB$4)+SUMIFS('Calculation Sheet (Pre-Op)'!52:52,'Calculation Sheet (Pre-Op)'!$5:$5,$C$2,'Calculation Sheet (Pre-Op)'!$3:$3,AB$4)</f>
        <v>0</v>
      </c>
      <c r="AD59" s="28">
        <f t="shared" si="31"/>
        <v>0</v>
      </c>
      <c r="AE59" s="18">
        <f>IF($C$2="Adjusted",'Calculation Sheet (Pre-Op)'!AF52,0)</f>
        <v>0</v>
      </c>
      <c r="AF59" s="29">
        <f t="shared" si="32"/>
        <v>0</v>
      </c>
    </row>
    <row r="60" spans="1:35" x14ac:dyDescent="0.25">
      <c r="A60" s="329" t="s">
        <v>69</v>
      </c>
      <c r="C60" s="69" t="s">
        <v>97</v>
      </c>
      <c r="D60" s="18">
        <f>SUMIFS('Calculation Sheet (Trading)'!73:73,'Calculation Sheet (Trading)'!$18:$18,$C$2,'Calculation Sheet (Trading)'!$3:$3,D$4)+SUMIFS('Calculation Sheet (Pre-Op)'!53:53,'Calculation Sheet (Pre-Op)'!$5:$5,$C$2,'Calculation Sheet (Pre-Op)'!$3:$3,D$4)</f>
        <v>0</v>
      </c>
      <c r="E60" s="18">
        <f>SUMIFS('Calculation Sheet (Trading)'!73:73,'Calculation Sheet (Trading)'!$18:$18,$C$2,'Calculation Sheet (Trading)'!$3:$3,E$4)+SUMIFS('Calculation Sheet (Pre-Op)'!53:53,'Calculation Sheet (Pre-Op)'!$5:$5,$C$2,'Calculation Sheet (Pre-Op)'!$3:$3,E$4)</f>
        <v>0</v>
      </c>
      <c r="F60" s="18">
        <f>SUMIFS('Calculation Sheet (Trading)'!73:73,'Calculation Sheet (Trading)'!$18:$18,$C$2,'Calculation Sheet (Trading)'!$3:$3,F$4)+SUMIFS('Calculation Sheet (Pre-Op)'!53:53,'Calculation Sheet (Pre-Op)'!$5:$5,$C$2,'Calculation Sheet (Pre-Op)'!$3:$3,F$4)</f>
        <v>0</v>
      </c>
      <c r="G60" s="18">
        <f>SUMIFS('Calculation Sheet (Trading)'!73:73,'Calculation Sheet (Trading)'!$18:$18,$C$2,'Calculation Sheet (Trading)'!$3:$3,G$4)+SUMIFS('Calculation Sheet (Pre-Op)'!53:53,'Calculation Sheet (Pre-Op)'!$5:$5,$C$2,'Calculation Sheet (Pre-Op)'!$3:$3,G$4)</f>
        <v>0</v>
      </c>
      <c r="H60" s="18">
        <f>SUMIFS('Calculation Sheet (Trading)'!73:73,'Calculation Sheet (Trading)'!$18:$18,$C$2,'Calculation Sheet (Trading)'!$3:$3,H$4)+SUMIFS('Calculation Sheet (Pre-Op)'!53:53,'Calculation Sheet (Pre-Op)'!$5:$5,$C$2,'Calculation Sheet (Pre-Op)'!$3:$3,H$4)</f>
        <v>0</v>
      </c>
      <c r="I60" s="18">
        <f>SUMIFS('Calculation Sheet (Trading)'!73:73,'Calculation Sheet (Trading)'!$18:$18,$C$2,'Calculation Sheet (Trading)'!$3:$3,I$4)+SUMIFS('Calculation Sheet (Pre-Op)'!53:53,'Calculation Sheet (Pre-Op)'!$5:$5,$C$2,'Calculation Sheet (Pre-Op)'!$3:$3,I$4)</f>
        <v>0</v>
      </c>
      <c r="J60" s="18">
        <f>SUMIFS('Calculation Sheet (Trading)'!73:73,'Calculation Sheet (Trading)'!$18:$18,$C$2,'Calculation Sheet (Trading)'!$3:$3,J$4)+SUMIFS('Calculation Sheet (Pre-Op)'!53:53,'Calculation Sheet (Pre-Op)'!$5:$5,$C$2,'Calculation Sheet (Pre-Op)'!$3:$3,J$4)</f>
        <v>0</v>
      </c>
      <c r="K60" s="18">
        <f>SUMIFS('Calculation Sheet (Trading)'!73:73,'Calculation Sheet (Trading)'!$18:$18,$C$2,'Calculation Sheet (Trading)'!$3:$3,K$4)+SUMIFS('Calculation Sheet (Pre-Op)'!53:53,'Calculation Sheet (Pre-Op)'!$5:$5,$C$2,'Calculation Sheet (Pre-Op)'!$3:$3,K$4)</f>
        <v>0</v>
      </c>
      <c r="L60" s="18">
        <f>SUMIFS('Calculation Sheet (Trading)'!73:73,'Calculation Sheet (Trading)'!$18:$18,$C$2,'Calculation Sheet (Trading)'!$3:$3,L$4)+SUMIFS('Calculation Sheet (Pre-Op)'!53:53,'Calculation Sheet (Pre-Op)'!$5:$5,$C$2,'Calculation Sheet (Pre-Op)'!$3:$3,L$4)</f>
        <v>0</v>
      </c>
      <c r="M60" s="18">
        <f>SUMIFS('Calculation Sheet (Trading)'!73:73,'Calculation Sheet (Trading)'!$18:$18,$C$2,'Calculation Sheet (Trading)'!$3:$3,M$4)+SUMIFS('Calculation Sheet (Pre-Op)'!53:53,'Calculation Sheet (Pre-Op)'!$5:$5,$C$2,'Calculation Sheet (Pre-Op)'!$3:$3,M$4)</f>
        <v>0</v>
      </c>
      <c r="N60" s="18">
        <f>SUMIFS('Calculation Sheet (Trading)'!73:73,'Calculation Sheet (Trading)'!$18:$18,$C$2,'Calculation Sheet (Trading)'!$3:$3,N$4)+SUMIFS('Calculation Sheet (Pre-Op)'!53:53,'Calculation Sheet (Pre-Op)'!$5:$5,$C$2,'Calculation Sheet (Pre-Op)'!$3:$3,N$4)</f>
        <v>0</v>
      </c>
      <c r="O60" s="18">
        <f>SUMIFS('Calculation Sheet (Trading)'!73:73,'Calculation Sheet (Trading)'!$18:$18,$C$2,'Calculation Sheet (Trading)'!$3:$3,O$4)+SUMIFS('Calculation Sheet (Pre-Op)'!53:53,'Calculation Sheet (Pre-Op)'!$5:$5,$C$2,'Calculation Sheet (Pre-Op)'!$3:$3,O$4)</f>
        <v>0</v>
      </c>
      <c r="P60" s="18">
        <f>SUMIFS('Calculation Sheet (Trading)'!73:73,'Calculation Sheet (Trading)'!$18:$18,$C$2,'Calculation Sheet (Trading)'!$3:$3,P$4)+SUMIFS('Calculation Sheet (Pre-Op)'!53:53,'Calculation Sheet (Pre-Op)'!$5:$5,$C$2,'Calculation Sheet (Pre-Op)'!$3:$3,P$4)</f>
        <v>0</v>
      </c>
      <c r="Q60" s="18">
        <f>SUMIFS('Calculation Sheet (Trading)'!73:73,'Calculation Sheet (Trading)'!$18:$18,$C$2,'Calculation Sheet (Trading)'!$3:$3,Q$4)+SUMIFS('Calculation Sheet (Pre-Op)'!53:53,'Calculation Sheet (Pre-Op)'!$5:$5,$C$2,'Calculation Sheet (Pre-Op)'!$3:$3,Q$4)</f>
        <v>0</v>
      </c>
      <c r="R60" s="18">
        <f>SUMIFS('Calculation Sheet (Trading)'!73:73,'Calculation Sheet (Trading)'!$18:$18,$C$2,'Calculation Sheet (Trading)'!$3:$3,R$4)+SUMIFS('Calculation Sheet (Pre-Op)'!53:53,'Calculation Sheet (Pre-Op)'!$5:$5,$C$2,'Calculation Sheet (Pre-Op)'!$3:$3,R$4)</f>
        <v>0</v>
      </c>
      <c r="S60" s="18">
        <f>SUMIFS('Calculation Sheet (Trading)'!73:73,'Calculation Sheet (Trading)'!$18:$18,$C$2,'Calculation Sheet (Trading)'!$3:$3,S$4)+SUMIFS('Calculation Sheet (Pre-Op)'!53:53,'Calculation Sheet (Pre-Op)'!$5:$5,$C$2,'Calculation Sheet (Pre-Op)'!$3:$3,S$4)</f>
        <v>0</v>
      </c>
      <c r="T60" s="18">
        <f>SUMIFS('Calculation Sheet (Trading)'!73:73,'Calculation Sheet (Trading)'!$18:$18,$C$2,'Calculation Sheet (Trading)'!$3:$3,T$4)+SUMIFS('Calculation Sheet (Pre-Op)'!53:53,'Calculation Sheet (Pre-Op)'!$5:$5,$C$2,'Calculation Sheet (Pre-Op)'!$3:$3,T$4)</f>
        <v>0</v>
      </c>
      <c r="U60" s="18">
        <f>SUMIFS('Calculation Sheet (Trading)'!73:73,'Calculation Sheet (Trading)'!$18:$18,$C$2,'Calculation Sheet (Trading)'!$3:$3,U$4)+SUMIFS('Calculation Sheet (Pre-Op)'!53:53,'Calculation Sheet (Pre-Op)'!$5:$5,$C$2,'Calculation Sheet (Pre-Op)'!$3:$3,U$4)</f>
        <v>0</v>
      </c>
      <c r="V60" s="18">
        <f>SUMIFS('Calculation Sheet (Trading)'!73:73,'Calculation Sheet (Trading)'!$18:$18,$C$2,'Calculation Sheet (Trading)'!$3:$3,V$4)+SUMIFS('Calculation Sheet (Pre-Op)'!53:53,'Calculation Sheet (Pre-Op)'!$5:$5,$C$2,'Calculation Sheet (Pre-Op)'!$3:$3,V$4)</f>
        <v>0</v>
      </c>
      <c r="W60" s="18">
        <f>SUMIFS('Calculation Sheet (Trading)'!73:73,'Calculation Sheet (Trading)'!$18:$18,$C$2,'Calculation Sheet (Trading)'!$3:$3,W$4)+SUMIFS('Calculation Sheet (Pre-Op)'!53:53,'Calculation Sheet (Pre-Op)'!$5:$5,$C$2,'Calculation Sheet (Pre-Op)'!$3:$3,W$4)</f>
        <v>0</v>
      </c>
      <c r="X60" s="18">
        <f>SUMIFS('Calculation Sheet (Trading)'!73:73,'Calculation Sheet (Trading)'!$18:$18,$C$2,'Calculation Sheet (Trading)'!$3:$3,X$4)+SUMIFS('Calculation Sheet (Pre-Op)'!53:53,'Calculation Sheet (Pre-Op)'!$5:$5,$C$2,'Calculation Sheet (Pre-Op)'!$3:$3,X$4)</f>
        <v>0</v>
      </c>
      <c r="Y60" s="18">
        <f>SUMIFS('Calculation Sheet (Trading)'!73:73,'Calculation Sheet (Trading)'!$18:$18,$C$2,'Calculation Sheet (Trading)'!$3:$3,Y$4)+SUMIFS('Calculation Sheet (Pre-Op)'!53:53,'Calculation Sheet (Pre-Op)'!$5:$5,$C$2,'Calculation Sheet (Pre-Op)'!$3:$3,Y$4)</f>
        <v>0</v>
      </c>
      <c r="Z60" s="18">
        <f>SUMIFS('Calculation Sheet (Trading)'!73:73,'Calculation Sheet (Trading)'!$18:$18,$C$2,'Calculation Sheet (Trading)'!$3:$3,Z$4)+SUMIFS('Calculation Sheet (Pre-Op)'!53:53,'Calculation Sheet (Pre-Op)'!$5:$5,$C$2,'Calculation Sheet (Pre-Op)'!$3:$3,Z$4)</f>
        <v>0</v>
      </c>
      <c r="AA60" s="18">
        <f>SUMIFS('Calculation Sheet (Trading)'!73:73,'Calculation Sheet (Trading)'!$18:$18,$C$2,'Calculation Sheet (Trading)'!$3:$3,AA$4)+SUMIFS('Calculation Sheet (Pre-Op)'!53:53,'Calculation Sheet (Pre-Op)'!$5:$5,$C$2,'Calculation Sheet (Pre-Op)'!$3:$3,AA$4)</f>
        <v>0</v>
      </c>
      <c r="AB60" s="29">
        <f>SUMIFS('Calculation Sheet (Trading)'!73:73,'Calculation Sheet (Trading)'!$18:$18,$C$2,'Calculation Sheet (Trading)'!$3:$3,AB$4)+SUMIFS('Calculation Sheet (Pre-Op)'!53:53,'Calculation Sheet (Pre-Op)'!$5:$5,$C$2,'Calculation Sheet (Pre-Op)'!$3:$3,AB$4)</f>
        <v>0</v>
      </c>
      <c r="AD60" s="28">
        <f t="shared" si="31"/>
        <v>0</v>
      </c>
      <c r="AE60" s="18">
        <f>IF($C$2="Adjusted",'Calculation Sheet (Pre-Op)'!AF53,0)</f>
        <v>0</v>
      </c>
      <c r="AF60" s="29">
        <f t="shared" si="32"/>
        <v>0</v>
      </c>
    </row>
    <row r="61" spans="1:35" x14ac:dyDescent="0.25">
      <c r="C61" s="62" t="s">
        <v>21</v>
      </c>
      <c r="D61" s="19">
        <f t="shared" ref="D61" si="33">SUM(D62:D65)</f>
        <v>0</v>
      </c>
      <c r="E61" s="19">
        <f t="shared" ref="E61:AB61" si="34">SUM(E62:E65)</f>
        <v>0</v>
      </c>
      <c r="F61" s="19">
        <f t="shared" si="34"/>
        <v>0</v>
      </c>
      <c r="G61" s="19">
        <f t="shared" si="34"/>
        <v>0</v>
      </c>
      <c r="H61" s="19">
        <f t="shared" si="34"/>
        <v>0</v>
      </c>
      <c r="I61" s="19">
        <f t="shared" si="34"/>
        <v>0</v>
      </c>
      <c r="J61" s="19">
        <f t="shared" si="34"/>
        <v>0</v>
      </c>
      <c r="K61" s="19">
        <f t="shared" si="34"/>
        <v>0</v>
      </c>
      <c r="L61" s="19">
        <f t="shared" si="34"/>
        <v>0</v>
      </c>
      <c r="M61" s="19">
        <f t="shared" si="34"/>
        <v>0</v>
      </c>
      <c r="N61" s="19">
        <f t="shared" si="34"/>
        <v>0</v>
      </c>
      <c r="O61" s="19">
        <f t="shared" si="34"/>
        <v>0</v>
      </c>
      <c r="P61" s="19">
        <f t="shared" si="34"/>
        <v>0</v>
      </c>
      <c r="Q61" s="19">
        <f t="shared" si="34"/>
        <v>0</v>
      </c>
      <c r="R61" s="19">
        <f t="shared" si="34"/>
        <v>0</v>
      </c>
      <c r="S61" s="19">
        <f t="shared" si="34"/>
        <v>0</v>
      </c>
      <c r="T61" s="19">
        <f t="shared" si="34"/>
        <v>0</v>
      </c>
      <c r="U61" s="19">
        <f t="shared" si="34"/>
        <v>0</v>
      </c>
      <c r="V61" s="19">
        <f t="shared" si="34"/>
        <v>0</v>
      </c>
      <c r="W61" s="19">
        <f t="shared" si="34"/>
        <v>0</v>
      </c>
      <c r="X61" s="19">
        <f t="shared" si="34"/>
        <v>0</v>
      </c>
      <c r="Y61" s="19">
        <f t="shared" si="34"/>
        <v>0</v>
      </c>
      <c r="Z61" s="19">
        <f t="shared" si="34"/>
        <v>0</v>
      </c>
      <c r="AA61" s="19">
        <f t="shared" si="34"/>
        <v>0</v>
      </c>
      <c r="AB61" s="39">
        <f t="shared" si="34"/>
        <v>0</v>
      </c>
      <c r="AD61" s="38">
        <f t="shared" si="31"/>
        <v>0</v>
      </c>
      <c r="AE61" s="19">
        <f>IF($C$2="Adjusted",'Calculation Sheet (Pre-Op)'!AF54,0)</f>
        <v>0</v>
      </c>
      <c r="AF61" s="39">
        <f t="shared" si="32"/>
        <v>0</v>
      </c>
    </row>
    <row r="62" spans="1:35" x14ac:dyDescent="0.25">
      <c r="A62" s="329" t="s">
        <v>68</v>
      </c>
      <c r="B62" t="s">
        <v>68</v>
      </c>
      <c r="C62" s="73" t="s">
        <v>53</v>
      </c>
      <c r="D62" s="18">
        <f>SUMIFS('Calculation Sheet (Trading)'!75:75,'Calculation Sheet (Trading)'!$18:$18,$C$2,'Calculation Sheet (Trading)'!$3:$3,D$4)+SUMIFS('Calculation Sheet (Pre-Op)'!55:55,'Calculation Sheet (Pre-Op)'!$5:$5,$C$2,'Calculation Sheet (Pre-Op)'!$3:$3,D$4)</f>
        <v>0</v>
      </c>
      <c r="E62" s="18">
        <f>SUMIFS('Calculation Sheet (Trading)'!75:75,'Calculation Sheet (Trading)'!$18:$18,$C$2,'Calculation Sheet (Trading)'!$3:$3,E$4)+SUMIFS('Calculation Sheet (Pre-Op)'!55:55,'Calculation Sheet (Pre-Op)'!$5:$5,$C$2,'Calculation Sheet (Pre-Op)'!$3:$3,E$4)</f>
        <v>0</v>
      </c>
      <c r="F62" s="18">
        <f>SUMIFS('Calculation Sheet (Trading)'!75:75,'Calculation Sheet (Trading)'!$18:$18,$C$2,'Calculation Sheet (Trading)'!$3:$3,F$4)+SUMIFS('Calculation Sheet (Pre-Op)'!55:55,'Calculation Sheet (Pre-Op)'!$5:$5,$C$2,'Calculation Sheet (Pre-Op)'!$3:$3,F$4)</f>
        <v>0</v>
      </c>
      <c r="G62" s="18">
        <f>SUMIFS('Calculation Sheet (Trading)'!75:75,'Calculation Sheet (Trading)'!$18:$18,$C$2,'Calculation Sheet (Trading)'!$3:$3,G$4)+SUMIFS('Calculation Sheet (Pre-Op)'!55:55,'Calculation Sheet (Pre-Op)'!$5:$5,$C$2,'Calculation Sheet (Pre-Op)'!$3:$3,G$4)</f>
        <v>0</v>
      </c>
      <c r="H62" s="18">
        <f>SUMIFS('Calculation Sheet (Trading)'!75:75,'Calculation Sheet (Trading)'!$18:$18,$C$2,'Calculation Sheet (Trading)'!$3:$3,H$4)+SUMIFS('Calculation Sheet (Pre-Op)'!55:55,'Calculation Sheet (Pre-Op)'!$5:$5,$C$2,'Calculation Sheet (Pre-Op)'!$3:$3,H$4)</f>
        <v>0</v>
      </c>
      <c r="I62" s="18">
        <f>SUMIFS('Calculation Sheet (Trading)'!75:75,'Calculation Sheet (Trading)'!$18:$18,$C$2,'Calculation Sheet (Trading)'!$3:$3,I$4)+SUMIFS('Calculation Sheet (Pre-Op)'!55:55,'Calculation Sheet (Pre-Op)'!$5:$5,$C$2,'Calculation Sheet (Pre-Op)'!$3:$3,I$4)</f>
        <v>0</v>
      </c>
      <c r="J62" s="18">
        <f>SUMIFS('Calculation Sheet (Trading)'!75:75,'Calculation Sheet (Trading)'!$18:$18,$C$2,'Calculation Sheet (Trading)'!$3:$3,J$4)+SUMIFS('Calculation Sheet (Pre-Op)'!55:55,'Calculation Sheet (Pre-Op)'!$5:$5,$C$2,'Calculation Sheet (Pre-Op)'!$3:$3,J$4)</f>
        <v>0</v>
      </c>
      <c r="K62" s="18">
        <f>SUMIFS('Calculation Sheet (Trading)'!75:75,'Calculation Sheet (Trading)'!$18:$18,$C$2,'Calculation Sheet (Trading)'!$3:$3,K$4)+SUMIFS('Calculation Sheet (Pre-Op)'!55:55,'Calculation Sheet (Pre-Op)'!$5:$5,$C$2,'Calculation Sheet (Pre-Op)'!$3:$3,K$4)</f>
        <v>0</v>
      </c>
      <c r="L62" s="18">
        <f>SUMIFS('Calculation Sheet (Trading)'!75:75,'Calculation Sheet (Trading)'!$18:$18,$C$2,'Calculation Sheet (Trading)'!$3:$3,L$4)+SUMIFS('Calculation Sheet (Pre-Op)'!55:55,'Calculation Sheet (Pre-Op)'!$5:$5,$C$2,'Calculation Sheet (Pre-Op)'!$3:$3,L$4)</f>
        <v>0</v>
      </c>
      <c r="M62" s="18">
        <f>SUMIFS('Calculation Sheet (Trading)'!75:75,'Calculation Sheet (Trading)'!$18:$18,$C$2,'Calculation Sheet (Trading)'!$3:$3,M$4)+SUMIFS('Calculation Sheet (Pre-Op)'!55:55,'Calculation Sheet (Pre-Op)'!$5:$5,$C$2,'Calculation Sheet (Pre-Op)'!$3:$3,M$4)</f>
        <v>0</v>
      </c>
      <c r="N62" s="18">
        <f>SUMIFS('Calculation Sheet (Trading)'!75:75,'Calculation Sheet (Trading)'!$18:$18,$C$2,'Calculation Sheet (Trading)'!$3:$3,N$4)+SUMIFS('Calculation Sheet (Pre-Op)'!55:55,'Calculation Sheet (Pre-Op)'!$5:$5,$C$2,'Calculation Sheet (Pre-Op)'!$3:$3,N$4)</f>
        <v>0</v>
      </c>
      <c r="O62" s="18">
        <f>SUMIFS('Calculation Sheet (Trading)'!75:75,'Calculation Sheet (Trading)'!$18:$18,$C$2,'Calculation Sheet (Trading)'!$3:$3,O$4)+SUMIFS('Calculation Sheet (Pre-Op)'!55:55,'Calculation Sheet (Pre-Op)'!$5:$5,$C$2,'Calculation Sheet (Pre-Op)'!$3:$3,O$4)</f>
        <v>0</v>
      </c>
      <c r="P62" s="18">
        <f>SUMIFS('Calculation Sheet (Trading)'!75:75,'Calculation Sheet (Trading)'!$18:$18,$C$2,'Calculation Sheet (Trading)'!$3:$3,P$4)+SUMIFS('Calculation Sheet (Pre-Op)'!55:55,'Calculation Sheet (Pre-Op)'!$5:$5,$C$2,'Calculation Sheet (Pre-Op)'!$3:$3,P$4)</f>
        <v>0</v>
      </c>
      <c r="Q62" s="18">
        <f>SUMIFS('Calculation Sheet (Trading)'!75:75,'Calculation Sheet (Trading)'!$18:$18,$C$2,'Calculation Sheet (Trading)'!$3:$3,Q$4)+SUMIFS('Calculation Sheet (Pre-Op)'!55:55,'Calculation Sheet (Pre-Op)'!$5:$5,$C$2,'Calculation Sheet (Pre-Op)'!$3:$3,Q$4)</f>
        <v>0</v>
      </c>
      <c r="R62" s="18">
        <f>SUMIFS('Calculation Sheet (Trading)'!75:75,'Calculation Sheet (Trading)'!$18:$18,$C$2,'Calculation Sheet (Trading)'!$3:$3,R$4)+SUMIFS('Calculation Sheet (Pre-Op)'!55:55,'Calculation Sheet (Pre-Op)'!$5:$5,$C$2,'Calculation Sheet (Pre-Op)'!$3:$3,R$4)</f>
        <v>0</v>
      </c>
      <c r="S62" s="18">
        <f>SUMIFS('Calculation Sheet (Trading)'!75:75,'Calculation Sheet (Trading)'!$18:$18,$C$2,'Calculation Sheet (Trading)'!$3:$3,S$4)+SUMIFS('Calculation Sheet (Pre-Op)'!55:55,'Calculation Sheet (Pre-Op)'!$5:$5,$C$2,'Calculation Sheet (Pre-Op)'!$3:$3,S$4)</f>
        <v>0</v>
      </c>
      <c r="T62" s="18">
        <f>SUMIFS('Calculation Sheet (Trading)'!75:75,'Calculation Sheet (Trading)'!$18:$18,$C$2,'Calculation Sheet (Trading)'!$3:$3,T$4)+SUMIFS('Calculation Sheet (Pre-Op)'!55:55,'Calculation Sheet (Pre-Op)'!$5:$5,$C$2,'Calculation Sheet (Pre-Op)'!$3:$3,T$4)</f>
        <v>0</v>
      </c>
      <c r="U62" s="18">
        <f>SUMIFS('Calculation Sheet (Trading)'!75:75,'Calculation Sheet (Trading)'!$18:$18,$C$2,'Calculation Sheet (Trading)'!$3:$3,U$4)+SUMIFS('Calculation Sheet (Pre-Op)'!55:55,'Calculation Sheet (Pre-Op)'!$5:$5,$C$2,'Calculation Sheet (Pre-Op)'!$3:$3,U$4)</f>
        <v>0</v>
      </c>
      <c r="V62" s="18">
        <f>SUMIFS('Calculation Sheet (Trading)'!75:75,'Calculation Sheet (Trading)'!$18:$18,$C$2,'Calculation Sheet (Trading)'!$3:$3,V$4)+SUMIFS('Calculation Sheet (Pre-Op)'!55:55,'Calculation Sheet (Pre-Op)'!$5:$5,$C$2,'Calculation Sheet (Pre-Op)'!$3:$3,V$4)</f>
        <v>0</v>
      </c>
      <c r="W62" s="18">
        <f>SUMIFS('Calculation Sheet (Trading)'!75:75,'Calculation Sheet (Trading)'!$18:$18,$C$2,'Calculation Sheet (Trading)'!$3:$3,W$4)+SUMIFS('Calculation Sheet (Pre-Op)'!55:55,'Calculation Sheet (Pre-Op)'!$5:$5,$C$2,'Calculation Sheet (Pre-Op)'!$3:$3,W$4)</f>
        <v>0</v>
      </c>
      <c r="X62" s="18">
        <f>SUMIFS('Calculation Sheet (Trading)'!75:75,'Calculation Sheet (Trading)'!$18:$18,$C$2,'Calculation Sheet (Trading)'!$3:$3,X$4)+SUMIFS('Calculation Sheet (Pre-Op)'!55:55,'Calculation Sheet (Pre-Op)'!$5:$5,$C$2,'Calculation Sheet (Pre-Op)'!$3:$3,X$4)</f>
        <v>0</v>
      </c>
      <c r="Y62" s="18">
        <f>SUMIFS('Calculation Sheet (Trading)'!75:75,'Calculation Sheet (Trading)'!$18:$18,$C$2,'Calculation Sheet (Trading)'!$3:$3,Y$4)+SUMIFS('Calculation Sheet (Pre-Op)'!55:55,'Calculation Sheet (Pre-Op)'!$5:$5,$C$2,'Calculation Sheet (Pre-Op)'!$3:$3,Y$4)</f>
        <v>0</v>
      </c>
      <c r="Z62" s="18">
        <f>SUMIFS('Calculation Sheet (Trading)'!75:75,'Calculation Sheet (Trading)'!$18:$18,$C$2,'Calculation Sheet (Trading)'!$3:$3,Z$4)+SUMIFS('Calculation Sheet (Pre-Op)'!55:55,'Calculation Sheet (Pre-Op)'!$5:$5,$C$2,'Calculation Sheet (Pre-Op)'!$3:$3,Z$4)</f>
        <v>0</v>
      </c>
      <c r="AA62" s="18">
        <f>SUMIFS('Calculation Sheet (Trading)'!75:75,'Calculation Sheet (Trading)'!$18:$18,$C$2,'Calculation Sheet (Trading)'!$3:$3,AA$4)+SUMIFS('Calculation Sheet (Pre-Op)'!55:55,'Calculation Sheet (Pre-Op)'!$5:$5,$C$2,'Calculation Sheet (Pre-Op)'!$3:$3,AA$4)</f>
        <v>0</v>
      </c>
      <c r="AB62" s="29">
        <f>SUMIFS('Calculation Sheet (Trading)'!75:75,'Calculation Sheet (Trading)'!$18:$18,$C$2,'Calculation Sheet (Trading)'!$3:$3,AB$4)+SUMIFS('Calculation Sheet (Pre-Op)'!55:55,'Calculation Sheet (Pre-Op)'!$5:$5,$C$2,'Calculation Sheet (Pre-Op)'!$3:$3,AB$4)</f>
        <v>0</v>
      </c>
      <c r="AD62" s="28">
        <f t="shared" si="31"/>
        <v>0</v>
      </c>
      <c r="AE62" s="362">
        <f>IF($C$2="Adjusted",'Calculation Sheet (Pre-Op)'!AF55,0)</f>
        <v>0</v>
      </c>
      <c r="AF62" s="29">
        <f t="shared" si="32"/>
        <v>0</v>
      </c>
      <c r="AI62" s="363"/>
    </row>
    <row r="63" spans="1:35" x14ac:dyDescent="0.25">
      <c r="A63" s="329" t="s">
        <v>69</v>
      </c>
      <c r="B63" t="s">
        <v>69</v>
      </c>
      <c r="C63" s="73" t="s">
        <v>54</v>
      </c>
      <c r="D63" s="18">
        <f>SUMIFS('Calculation Sheet (Trading)'!76:76,'Calculation Sheet (Trading)'!$18:$18,$C$2,'Calculation Sheet (Trading)'!$3:$3,D$4)+SUMIFS('Calculation Sheet (Pre-Op)'!56:56,'Calculation Sheet (Pre-Op)'!$5:$5,$C$2,'Calculation Sheet (Pre-Op)'!$3:$3,D$4)</f>
        <v>0</v>
      </c>
      <c r="E63" s="18">
        <f>SUMIFS('Calculation Sheet (Trading)'!76:76,'Calculation Sheet (Trading)'!$18:$18,$C$2,'Calculation Sheet (Trading)'!$3:$3,E$4)+SUMIFS('Calculation Sheet (Pre-Op)'!56:56,'Calculation Sheet (Pre-Op)'!$5:$5,$C$2,'Calculation Sheet (Pre-Op)'!$3:$3,E$4)</f>
        <v>0</v>
      </c>
      <c r="F63" s="18">
        <f>SUMIFS('Calculation Sheet (Trading)'!76:76,'Calculation Sheet (Trading)'!$18:$18,$C$2,'Calculation Sheet (Trading)'!$3:$3,F$4)+SUMIFS('Calculation Sheet (Pre-Op)'!56:56,'Calculation Sheet (Pre-Op)'!$5:$5,$C$2,'Calculation Sheet (Pre-Op)'!$3:$3,F$4)</f>
        <v>0</v>
      </c>
      <c r="G63" s="18">
        <f>SUMIFS('Calculation Sheet (Trading)'!76:76,'Calculation Sheet (Trading)'!$18:$18,$C$2,'Calculation Sheet (Trading)'!$3:$3,G$4)+SUMIFS('Calculation Sheet (Pre-Op)'!56:56,'Calculation Sheet (Pre-Op)'!$5:$5,$C$2,'Calculation Sheet (Pre-Op)'!$3:$3,G$4)</f>
        <v>0</v>
      </c>
      <c r="H63" s="18">
        <f>SUMIFS('Calculation Sheet (Trading)'!76:76,'Calculation Sheet (Trading)'!$18:$18,$C$2,'Calculation Sheet (Trading)'!$3:$3,H$4)+SUMIFS('Calculation Sheet (Pre-Op)'!56:56,'Calculation Sheet (Pre-Op)'!$5:$5,$C$2,'Calculation Sheet (Pre-Op)'!$3:$3,H$4)</f>
        <v>0</v>
      </c>
      <c r="I63" s="18">
        <f>SUMIFS('Calculation Sheet (Trading)'!76:76,'Calculation Sheet (Trading)'!$18:$18,$C$2,'Calculation Sheet (Trading)'!$3:$3,I$4)+SUMIFS('Calculation Sheet (Pre-Op)'!56:56,'Calculation Sheet (Pre-Op)'!$5:$5,$C$2,'Calculation Sheet (Pre-Op)'!$3:$3,I$4)</f>
        <v>0</v>
      </c>
      <c r="J63" s="18">
        <f>SUMIFS('Calculation Sheet (Trading)'!76:76,'Calculation Sheet (Trading)'!$18:$18,$C$2,'Calculation Sheet (Trading)'!$3:$3,J$4)+SUMIFS('Calculation Sheet (Pre-Op)'!56:56,'Calculation Sheet (Pre-Op)'!$5:$5,$C$2,'Calculation Sheet (Pre-Op)'!$3:$3,J$4)</f>
        <v>0</v>
      </c>
      <c r="K63" s="18">
        <f>SUMIFS('Calculation Sheet (Trading)'!76:76,'Calculation Sheet (Trading)'!$18:$18,$C$2,'Calculation Sheet (Trading)'!$3:$3,K$4)+SUMIFS('Calculation Sheet (Pre-Op)'!56:56,'Calculation Sheet (Pre-Op)'!$5:$5,$C$2,'Calculation Sheet (Pre-Op)'!$3:$3,K$4)</f>
        <v>0</v>
      </c>
      <c r="L63" s="18">
        <f>SUMIFS('Calculation Sheet (Trading)'!76:76,'Calculation Sheet (Trading)'!$18:$18,$C$2,'Calculation Sheet (Trading)'!$3:$3,L$4)+SUMIFS('Calculation Sheet (Pre-Op)'!56:56,'Calculation Sheet (Pre-Op)'!$5:$5,$C$2,'Calculation Sheet (Pre-Op)'!$3:$3,L$4)</f>
        <v>0</v>
      </c>
      <c r="M63" s="18">
        <f>SUMIFS('Calculation Sheet (Trading)'!76:76,'Calculation Sheet (Trading)'!$18:$18,$C$2,'Calculation Sheet (Trading)'!$3:$3,M$4)+SUMIFS('Calculation Sheet (Pre-Op)'!56:56,'Calculation Sheet (Pre-Op)'!$5:$5,$C$2,'Calculation Sheet (Pre-Op)'!$3:$3,M$4)</f>
        <v>0</v>
      </c>
      <c r="N63" s="18">
        <f>SUMIFS('Calculation Sheet (Trading)'!76:76,'Calculation Sheet (Trading)'!$18:$18,$C$2,'Calculation Sheet (Trading)'!$3:$3,N$4)+SUMIFS('Calculation Sheet (Pre-Op)'!56:56,'Calculation Sheet (Pre-Op)'!$5:$5,$C$2,'Calculation Sheet (Pre-Op)'!$3:$3,N$4)</f>
        <v>0</v>
      </c>
      <c r="O63" s="18">
        <f>SUMIFS('Calculation Sheet (Trading)'!76:76,'Calculation Sheet (Trading)'!$18:$18,$C$2,'Calculation Sheet (Trading)'!$3:$3,O$4)+SUMIFS('Calculation Sheet (Pre-Op)'!56:56,'Calculation Sheet (Pre-Op)'!$5:$5,$C$2,'Calculation Sheet (Pre-Op)'!$3:$3,O$4)</f>
        <v>0</v>
      </c>
      <c r="P63" s="18">
        <f>SUMIFS('Calculation Sheet (Trading)'!76:76,'Calculation Sheet (Trading)'!$18:$18,$C$2,'Calculation Sheet (Trading)'!$3:$3,P$4)+SUMIFS('Calculation Sheet (Pre-Op)'!56:56,'Calculation Sheet (Pre-Op)'!$5:$5,$C$2,'Calculation Sheet (Pre-Op)'!$3:$3,P$4)</f>
        <v>0</v>
      </c>
      <c r="Q63" s="18">
        <f>SUMIFS('Calculation Sheet (Trading)'!76:76,'Calculation Sheet (Trading)'!$18:$18,$C$2,'Calculation Sheet (Trading)'!$3:$3,Q$4)+SUMIFS('Calculation Sheet (Pre-Op)'!56:56,'Calculation Sheet (Pre-Op)'!$5:$5,$C$2,'Calculation Sheet (Pre-Op)'!$3:$3,Q$4)</f>
        <v>0</v>
      </c>
      <c r="R63" s="18">
        <f>SUMIFS('Calculation Sheet (Trading)'!76:76,'Calculation Sheet (Trading)'!$18:$18,$C$2,'Calculation Sheet (Trading)'!$3:$3,R$4)+SUMIFS('Calculation Sheet (Pre-Op)'!56:56,'Calculation Sheet (Pre-Op)'!$5:$5,$C$2,'Calculation Sheet (Pre-Op)'!$3:$3,R$4)</f>
        <v>0</v>
      </c>
      <c r="S63" s="18">
        <f>SUMIFS('Calculation Sheet (Trading)'!76:76,'Calculation Sheet (Trading)'!$18:$18,$C$2,'Calculation Sheet (Trading)'!$3:$3,S$4)+SUMIFS('Calculation Sheet (Pre-Op)'!56:56,'Calculation Sheet (Pre-Op)'!$5:$5,$C$2,'Calculation Sheet (Pre-Op)'!$3:$3,S$4)</f>
        <v>0</v>
      </c>
      <c r="T63" s="18">
        <f>SUMIFS('Calculation Sheet (Trading)'!76:76,'Calculation Sheet (Trading)'!$18:$18,$C$2,'Calculation Sheet (Trading)'!$3:$3,T$4)+SUMIFS('Calculation Sheet (Pre-Op)'!56:56,'Calculation Sheet (Pre-Op)'!$5:$5,$C$2,'Calculation Sheet (Pre-Op)'!$3:$3,T$4)</f>
        <v>0</v>
      </c>
      <c r="U63" s="18">
        <f>SUMIFS('Calculation Sheet (Trading)'!76:76,'Calculation Sheet (Trading)'!$18:$18,$C$2,'Calculation Sheet (Trading)'!$3:$3,U$4)+SUMIFS('Calculation Sheet (Pre-Op)'!56:56,'Calculation Sheet (Pre-Op)'!$5:$5,$C$2,'Calculation Sheet (Pre-Op)'!$3:$3,U$4)</f>
        <v>0</v>
      </c>
      <c r="V63" s="18">
        <f>SUMIFS('Calculation Sheet (Trading)'!76:76,'Calculation Sheet (Trading)'!$18:$18,$C$2,'Calculation Sheet (Trading)'!$3:$3,V$4)+SUMIFS('Calculation Sheet (Pre-Op)'!56:56,'Calculation Sheet (Pre-Op)'!$5:$5,$C$2,'Calculation Sheet (Pre-Op)'!$3:$3,V$4)</f>
        <v>0</v>
      </c>
      <c r="W63" s="18">
        <f>SUMIFS('Calculation Sheet (Trading)'!76:76,'Calculation Sheet (Trading)'!$18:$18,$C$2,'Calculation Sheet (Trading)'!$3:$3,W$4)+SUMIFS('Calculation Sheet (Pre-Op)'!56:56,'Calculation Sheet (Pre-Op)'!$5:$5,$C$2,'Calculation Sheet (Pre-Op)'!$3:$3,W$4)</f>
        <v>0</v>
      </c>
      <c r="X63" s="18">
        <f>SUMIFS('Calculation Sheet (Trading)'!76:76,'Calculation Sheet (Trading)'!$18:$18,$C$2,'Calculation Sheet (Trading)'!$3:$3,X$4)+SUMIFS('Calculation Sheet (Pre-Op)'!56:56,'Calculation Sheet (Pre-Op)'!$5:$5,$C$2,'Calculation Sheet (Pre-Op)'!$3:$3,X$4)</f>
        <v>0</v>
      </c>
      <c r="Y63" s="18">
        <f>SUMIFS('Calculation Sheet (Trading)'!76:76,'Calculation Sheet (Trading)'!$18:$18,$C$2,'Calculation Sheet (Trading)'!$3:$3,Y$4)+SUMIFS('Calculation Sheet (Pre-Op)'!56:56,'Calculation Sheet (Pre-Op)'!$5:$5,$C$2,'Calculation Sheet (Pre-Op)'!$3:$3,Y$4)</f>
        <v>0</v>
      </c>
      <c r="Z63" s="18">
        <f>SUMIFS('Calculation Sheet (Trading)'!76:76,'Calculation Sheet (Trading)'!$18:$18,$C$2,'Calculation Sheet (Trading)'!$3:$3,Z$4)+SUMIFS('Calculation Sheet (Pre-Op)'!56:56,'Calculation Sheet (Pre-Op)'!$5:$5,$C$2,'Calculation Sheet (Pre-Op)'!$3:$3,Z$4)</f>
        <v>0</v>
      </c>
      <c r="AA63" s="18">
        <f>SUMIFS('Calculation Sheet (Trading)'!76:76,'Calculation Sheet (Trading)'!$18:$18,$C$2,'Calculation Sheet (Trading)'!$3:$3,AA$4)+SUMIFS('Calculation Sheet (Pre-Op)'!56:56,'Calculation Sheet (Pre-Op)'!$5:$5,$C$2,'Calculation Sheet (Pre-Op)'!$3:$3,AA$4)</f>
        <v>0</v>
      </c>
      <c r="AB63" s="29">
        <f>SUMIFS('Calculation Sheet (Trading)'!76:76,'Calculation Sheet (Trading)'!$18:$18,$C$2,'Calculation Sheet (Trading)'!$3:$3,AB$4)+SUMIFS('Calculation Sheet (Pre-Op)'!56:56,'Calculation Sheet (Pre-Op)'!$5:$5,$C$2,'Calculation Sheet (Pre-Op)'!$3:$3,AB$4)</f>
        <v>0</v>
      </c>
      <c r="AD63" s="28">
        <f t="shared" si="31"/>
        <v>0</v>
      </c>
      <c r="AE63" s="362">
        <f>IF($C$2="Adjusted",'Calculation Sheet (Pre-Op)'!AF56,0)</f>
        <v>0</v>
      </c>
      <c r="AF63" s="29">
        <f t="shared" si="32"/>
        <v>0</v>
      </c>
      <c r="AI63" s="363"/>
    </row>
    <row r="64" spans="1:35" x14ac:dyDescent="0.25">
      <c r="A64" s="329" t="s">
        <v>68</v>
      </c>
      <c r="C64" s="69" t="s">
        <v>98</v>
      </c>
      <c r="D64" s="18">
        <f>SUMIFS('Calculation Sheet (Trading)'!77:77,'Calculation Sheet (Trading)'!$18:$18,$C$2,'Calculation Sheet (Trading)'!$3:$3,D$4)+SUMIFS('Calculation Sheet (Pre-Op)'!57:57,'Calculation Sheet (Pre-Op)'!$5:$5,$C$2,'Calculation Sheet (Pre-Op)'!$3:$3,D$4)</f>
        <v>0</v>
      </c>
      <c r="E64" s="18">
        <f>SUMIFS('Calculation Sheet (Trading)'!77:77,'Calculation Sheet (Trading)'!$18:$18,$C$2,'Calculation Sheet (Trading)'!$3:$3,E$4)+SUMIFS('Calculation Sheet (Pre-Op)'!57:57,'Calculation Sheet (Pre-Op)'!$5:$5,$C$2,'Calculation Sheet (Pre-Op)'!$3:$3,E$4)</f>
        <v>0</v>
      </c>
      <c r="F64" s="18">
        <f>SUMIFS('Calculation Sheet (Trading)'!77:77,'Calculation Sheet (Trading)'!$18:$18,$C$2,'Calculation Sheet (Trading)'!$3:$3,F$4)+SUMIFS('Calculation Sheet (Pre-Op)'!57:57,'Calculation Sheet (Pre-Op)'!$5:$5,$C$2,'Calculation Sheet (Pre-Op)'!$3:$3,F$4)</f>
        <v>0</v>
      </c>
      <c r="G64" s="18">
        <f>SUMIFS('Calculation Sheet (Trading)'!77:77,'Calculation Sheet (Trading)'!$18:$18,$C$2,'Calculation Sheet (Trading)'!$3:$3,G$4)+SUMIFS('Calculation Sheet (Pre-Op)'!57:57,'Calculation Sheet (Pre-Op)'!$5:$5,$C$2,'Calculation Sheet (Pre-Op)'!$3:$3,G$4)</f>
        <v>0</v>
      </c>
      <c r="H64" s="18">
        <f>SUMIFS('Calculation Sheet (Trading)'!77:77,'Calculation Sheet (Trading)'!$18:$18,$C$2,'Calculation Sheet (Trading)'!$3:$3,H$4)+SUMIFS('Calculation Sheet (Pre-Op)'!57:57,'Calculation Sheet (Pre-Op)'!$5:$5,$C$2,'Calculation Sheet (Pre-Op)'!$3:$3,H$4)</f>
        <v>0</v>
      </c>
      <c r="I64" s="18">
        <f>SUMIFS('Calculation Sheet (Trading)'!77:77,'Calculation Sheet (Trading)'!$18:$18,$C$2,'Calculation Sheet (Trading)'!$3:$3,I$4)+SUMIFS('Calculation Sheet (Pre-Op)'!57:57,'Calculation Sheet (Pre-Op)'!$5:$5,$C$2,'Calculation Sheet (Pre-Op)'!$3:$3,I$4)</f>
        <v>0</v>
      </c>
      <c r="J64" s="18">
        <f>SUMIFS('Calculation Sheet (Trading)'!77:77,'Calculation Sheet (Trading)'!$18:$18,$C$2,'Calculation Sheet (Trading)'!$3:$3,J$4)+SUMIFS('Calculation Sheet (Pre-Op)'!57:57,'Calculation Sheet (Pre-Op)'!$5:$5,$C$2,'Calculation Sheet (Pre-Op)'!$3:$3,J$4)</f>
        <v>0</v>
      </c>
      <c r="K64" s="18">
        <f>SUMIFS('Calculation Sheet (Trading)'!77:77,'Calculation Sheet (Trading)'!$18:$18,$C$2,'Calculation Sheet (Trading)'!$3:$3,K$4)+SUMIFS('Calculation Sheet (Pre-Op)'!57:57,'Calculation Sheet (Pre-Op)'!$5:$5,$C$2,'Calculation Sheet (Pre-Op)'!$3:$3,K$4)</f>
        <v>0</v>
      </c>
      <c r="L64" s="18">
        <f>SUMIFS('Calculation Sheet (Trading)'!77:77,'Calculation Sheet (Trading)'!$18:$18,$C$2,'Calculation Sheet (Trading)'!$3:$3,L$4)+SUMIFS('Calculation Sheet (Pre-Op)'!57:57,'Calculation Sheet (Pre-Op)'!$5:$5,$C$2,'Calculation Sheet (Pre-Op)'!$3:$3,L$4)</f>
        <v>0</v>
      </c>
      <c r="M64" s="18">
        <f>SUMIFS('Calculation Sheet (Trading)'!77:77,'Calculation Sheet (Trading)'!$18:$18,$C$2,'Calculation Sheet (Trading)'!$3:$3,M$4)+SUMIFS('Calculation Sheet (Pre-Op)'!57:57,'Calculation Sheet (Pre-Op)'!$5:$5,$C$2,'Calculation Sheet (Pre-Op)'!$3:$3,M$4)</f>
        <v>0</v>
      </c>
      <c r="N64" s="18">
        <f>SUMIFS('Calculation Sheet (Trading)'!77:77,'Calculation Sheet (Trading)'!$18:$18,$C$2,'Calculation Sheet (Trading)'!$3:$3,N$4)+SUMIFS('Calculation Sheet (Pre-Op)'!57:57,'Calculation Sheet (Pre-Op)'!$5:$5,$C$2,'Calculation Sheet (Pre-Op)'!$3:$3,N$4)</f>
        <v>0</v>
      </c>
      <c r="O64" s="18">
        <f>SUMIFS('Calculation Sheet (Trading)'!77:77,'Calculation Sheet (Trading)'!$18:$18,$C$2,'Calculation Sheet (Trading)'!$3:$3,O$4)+SUMIFS('Calculation Sheet (Pre-Op)'!57:57,'Calculation Sheet (Pre-Op)'!$5:$5,$C$2,'Calculation Sheet (Pre-Op)'!$3:$3,O$4)</f>
        <v>0</v>
      </c>
      <c r="P64" s="18">
        <f>SUMIFS('Calculation Sheet (Trading)'!77:77,'Calculation Sheet (Trading)'!$18:$18,$C$2,'Calculation Sheet (Trading)'!$3:$3,P$4)+SUMIFS('Calculation Sheet (Pre-Op)'!57:57,'Calculation Sheet (Pre-Op)'!$5:$5,$C$2,'Calculation Sheet (Pre-Op)'!$3:$3,P$4)</f>
        <v>0</v>
      </c>
      <c r="Q64" s="18">
        <f>SUMIFS('Calculation Sheet (Trading)'!77:77,'Calculation Sheet (Trading)'!$18:$18,$C$2,'Calculation Sheet (Trading)'!$3:$3,Q$4)+SUMIFS('Calculation Sheet (Pre-Op)'!57:57,'Calculation Sheet (Pre-Op)'!$5:$5,$C$2,'Calculation Sheet (Pre-Op)'!$3:$3,Q$4)</f>
        <v>0</v>
      </c>
      <c r="R64" s="18">
        <f>SUMIFS('Calculation Sheet (Trading)'!77:77,'Calculation Sheet (Trading)'!$18:$18,$C$2,'Calculation Sheet (Trading)'!$3:$3,R$4)+SUMIFS('Calculation Sheet (Pre-Op)'!57:57,'Calculation Sheet (Pre-Op)'!$5:$5,$C$2,'Calculation Sheet (Pre-Op)'!$3:$3,R$4)</f>
        <v>0</v>
      </c>
      <c r="S64" s="18">
        <f>SUMIFS('Calculation Sheet (Trading)'!77:77,'Calculation Sheet (Trading)'!$18:$18,$C$2,'Calculation Sheet (Trading)'!$3:$3,S$4)+SUMIFS('Calculation Sheet (Pre-Op)'!57:57,'Calculation Sheet (Pre-Op)'!$5:$5,$C$2,'Calculation Sheet (Pre-Op)'!$3:$3,S$4)</f>
        <v>0</v>
      </c>
      <c r="T64" s="18">
        <f>SUMIFS('Calculation Sheet (Trading)'!77:77,'Calculation Sheet (Trading)'!$18:$18,$C$2,'Calculation Sheet (Trading)'!$3:$3,T$4)+SUMIFS('Calculation Sheet (Pre-Op)'!57:57,'Calculation Sheet (Pre-Op)'!$5:$5,$C$2,'Calculation Sheet (Pre-Op)'!$3:$3,T$4)</f>
        <v>0</v>
      </c>
      <c r="U64" s="18">
        <f>SUMIFS('Calculation Sheet (Trading)'!77:77,'Calculation Sheet (Trading)'!$18:$18,$C$2,'Calculation Sheet (Trading)'!$3:$3,U$4)+SUMIFS('Calculation Sheet (Pre-Op)'!57:57,'Calculation Sheet (Pre-Op)'!$5:$5,$C$2,'Calculation Sheet (Pre-Op)'!$3:$3,U$4)</f>
        <v>0</v>
      </c>
      <c r="V64" s="18">
        <f>SUMIFS('Calculation Sheet (Trading)'!77:77,'Calculation Sheet (Trading)'!$18:$18,$C$2,'Calculation Sheet (Trading)'!$3:$3,V$4)+SUMIFS('Calculation Sheet (Pre-Op)'!57:57,'Calculation Sheet (Pre-Op)'!$5:$5,$C$2,'Calculation Sheet (Pre-Op)'!$3:$3,V$4)</f>
        <v>0</v>
      </c>
      <c r="W64" s="18">
        <f>SUMIFS('Calculation Sheet (Trading)'!77:77,'Calculation Sheet (Trading)'!$18:$18,$C$2,'Calculation Sheet (Trading)'!$3:$3,W$4)+SUMIFS('Calculation Sheet (Pre-Op)'!57:57,'Calculation Sheet (Pre-Op)'!$5:$5,$C$2,'Calculation Sheet (Pre-Op)'!$3:$3,W$4)</f>
        <v>0</v>
      </c>
      <c r="X64" s="18">
        <f>SUMIFS('Calculation Sheet (Trading)'!77:77,'Calculation Sheet (Trading)'!$18:$18,$C$2,'Calculation Sheet (Trading)'!$3:$3,X$4)+SUMIFS('Calculation Sheet (Pre-Op)'!57:57,'Calculation Sheet (Pre-Op)'!$5:$5,$C$2,'Calculation Sheet (Pre-Op)'!$3:$3,X$4)</f>
        <v>0</v>
      </c>
      <c r="Y64" s="18">
        <f>SUMIFS('Calculation Sheet (Trading)'!77:77,'Calculation Sheet (Trading)'!$18:$18,$C$2,'Calculation Sheet (Trading)'!$3:$3,Y$4)+SUMIFS('Calculation Sheet (Pre-Op)'!57:57,'Calculation Sheet (Pre-Op)'!$5:$5,$C$2,'Calculation Sheet (Pre-Op)'!$3:$3,Y$4)</f>
        <v>0</v>
      </c>
      <c r="Z64" s="18">
        <f>SUMIFS('Calculation Sheet (Trading)'!77:77,'Calculation Sheet (Trading)'!$18:$18,$C$2,'Calculation Sheet (Trading)'!$3:$3,Z$4)+SUMIFS('Calculation Sheet (Pre-Op)'!57:57,'Calculation Sheet (Pre-Op)'!$5:$5,$C$2,'Calculation Sheet (Pre-Op)'!$3:$3,Z$4)</f>
        <v>0</v>
      </c>
      <c r="AA64" s="18">
        <f>SUMIFS('Calculation Sheet (Trading)'!77:77,'Calculation Sheet (Trading)'!$18:$18,$C$2,'Calculation Sheet (Trading)'!$3:$3,AA$4)+SUMIFS('Calculation Sheet (Pre-Op)'!57:57,'Calculation Sheet (Pre-Op)'!$5:$5,$C$2,'Calculation Sheet (Pre-Op)'!$3:$3,AA$4)</f>
        <v>0</v>
      </c>
      <c r="AB64" s="29">
        <f>SUMIFS('Calculation Sheet (Trading)'!77:77,'Calculation Sheet (Trading)'!$18:$18,$C$2,'Calculation Sheet (Trading)'!$3:$3,AB$4)+SUMIFS('Calculation Sheet (Pre-Op)'!57:57,'Calculation Sheet (Pre-Op)'!$5:$5,$C$2,'Calculation Sheet (Pre-Op)'!$3:$3,AB$4)</f>
        <v>0</v>
      </c>
      <c r="AD64" s="28">
        <f t="shared" si="31"/>
        <v>0</v>
      </c>
      <c r="AE64" s="18">
        <f>IF($C$2="Adjusted",'Calculation Sheet (Pre-Op)'!AF57,0)</f>
        <v>0</v>
      </c>
      <c r="AF64" s="29">
        <f t="shared" si="32"/>
        <v>0</v>
      </c>
    </row>
    <row r="65" spans="1:35" x14ac:dyDescent="0.25">
      <c r="A65" s="329" t="s">
        <v>69</v>
      </c>
      <c r="C65" s="69" t="s">
        <v>99</v>
      </c>
      <c r="D65" s="18">
        <f>SUMIFS('Calculation Sheet (Trading)'!78:78,'Calculation Sheet (Trading)'!$18:$18,$C$2,'Calculation Sheet (Trading)'!$3:$3,D$4)+SUMIFS('Calculation Sheet (Pre-Op)'!58:58,'Calculation Sheet (Pre-Op)'!$5:$5,$C$2,'Calculation Sheet (Pre-Op)'!$3:$3,D$4)</f>
        <v>0</v>
      </c>
      <c r="E65" s="18">
        <f>SUMIFS('Calculation Sheet (Trading)'!78:78,'Calculation Sheet (Trading)'!$18:$18,$C$2,'Calculation Sheet (Trading)'!$3:$3,E$4)+SUMIFS('Calculation Sheet (Pre-Op)'!58:58,'Calculation Sheet (Pre-Op)'!$5:$5,$C$2,'Calculation Sheet (Pre-Op)'!$3:$3,E$4)</f>
        <v>0</v>
      </c>
      <c r="F65" s="18">
        <f>SUMIFS('Calculation Sheet (Trading)'!78:78,'Calculation Sheet (Trading)'!$18:$18,$C$2,'Calculation Sheet (Trading)'!$3:$3,F$4)+SUMIFS('Calculation Sheet (Pre-Op)'!58:58,'Calculation Sheet (Pre-Op)'!$5:$5,$C$2,'Calculation Sheet (Pre-Op)'!$3:$3,F$4)</f>
        <v>0</v>
      </c>
      <c r="G65" s="18">
        <f>SUMIFS('Calculation Sheet (Trading)'!78:78,'Calculation Sheet (Trading)'!$18:$18,$C$2,'Calculation Sheet (Trading)'!$3:$3,G$4)+SUMIFS('Calculation Sheet (Pre-Op)'!58:58,'Calculation Sheet (Pre-Op)'!$5:$5,$C$2,'Calculation Sheet (Pre-Op)'!$3:$3,G$4)</f>
        <v>0</v>
      </c>
      <c r="H65" s="18">
        <f>SUMIFS('Calculation Sheet (Trading)'!78:78,'Calculation Sheet (Trading)'!$18:$18,$C$2,'Calculation Sheet (Trading)'!$3:$3,H$4)+SUMIFS('Calculation Sheet (Pre-Op)'!58:58,'Calculation Sheet (Pre-Op)'!$5:$5,$C$2,'Calculation Sheet (Pre-Op)'!$3:$3,H$4)</f>
        <v>0</v>
      </c>
      <c r="I65" s="18">
        <f>SUMIFS('Calculation Sheet (Trading)'!78:78,'Calculation Sheet (Trading)'!$18:$18,$C$2,'Calculation Sheet (Trading)'!$3:$3,I$4)+SUMIFS('Calculation Sheet (Pre-Op)'!58:58,'Calculation Sheet (Pre-Op)'!$5:$5,$C$2,'Calculation Sheet (Pre-Op)'!$3:$3,I$4)</f>
        <v>0</v>
      </c>
      <c r="J65" s="18">
        <f>SUMIFS('Calculation Sheet (Trading)'!78:78,'Calculation Sheet (Trading)'!$18:$18,$C$2,'Calculation Sheet (Trading)'!$3:$3,J$4)+SUMIFS('Calculation Sheet (Pre-Op)'!58:58,'Calculation Sheet (Pre-Op)'!$5:$5,$C$2,'Calculation Sheet (Pre-Op)'!$3:$3,J$4)</f>
        <v>0</v>
      </c>
      <c r="K65" s="18">
        <f>SUMIFS('Calculation Sheet (Trading)'!78:78,'Calculation Sheet (Trading)'!$18:$18,$C$2,'Calculation Sheet (Trading)'!$3:$3,K$4)+SUMIFS('Calculation Sheet (Pre-Op)'!58:58,'Calculation Sheet (Pre-Op)'!$5:$5,$C$2,'Calculation Sheet (Pre-Op)'!$3:$3,K$4)</f>
        <v>0</v>
      </c>
      <c r="L65" s="18">
        <f>SUMIFS('Calculation Sheet (Trading)'!78:78,'Calculation Sheet (Trading)'!$18:$18,$C$2,'Calculation Sheet (Trading)'!$3:$3,L$4)+SUMIFS('Calculation Sheet (Pre-Op)'!58:58,'Calculation Sheet (Pre-Op)'!$5:$5,$C$2,'Calculation Sheet (Pre-Op)'!$3:$3,L$4)</f>
        <v>0</v>
      </c>
      <c r="M65" s="18">
        <f>SUMIFS('Calculation Sheet (Trading)'!78:78,'Calculation Sheet (Trading)'!$18:$18,$C$2,'Calculation Sheet (Trading)'!$3:$3,M$4)+SUMIFS('Calculation Sheet (Pre-Op)'!58:58,'Calculation Sheet (Pre-Op)'!$5:$5,$C$2,'Calculation Sheet (Pre-Op)'!$3:$3,M$4)</f>
        <v>0</v>
      </c>
      <c r="N65" s="18">
        <f>SUMIFS('Calculation Sheet (Trading)'!78:78,'Calculation Sheet (Trading)'!$18:$18,$C$2,'Calculation Sheet (Trading)'!$3:$3,N$4)+SUMIFS('Calculation Sheet (Pre-Op)'!58:58,'Calculation Sheet (Pre-Op)'!$5:$5,$C$2,'Calculation Sheet (Pre-Op)'!$3:$3,N$4)</f>
        <v>0</v>
      </c>
      <c r="O65" s="18">
        <f>SUMIFS('Calculation Sheet (Trading)'!78:78,'Calculation Sheet (Trading)'!$18:$18,$C$2,'Calculation Sheet (Trading)'!$3:$3,O$4)+SUMIFS('Calculation Sheet (Pre-Op)'!58:58,'Calculation Sheet (Pre-Op)'!$5:$5,$C$2,'Calculation Sheet (Pre-Op)'!$3:$3,O$4)</f>
        <v>0</v>
      </c>
      <c r="P65" s="18">
        <f>SUMIFS('Calculation Sheet (Trading)'!78:78,'Calculation Sheet (Trading)'!$18:$18,$C$2,'Calculation Sheet (Trading)'!$3:$3,P$4)+SUMIFS('Calculation Sheet (Pre-Op)'!58:58,'Calculation Sheet (Pre-Op)'!$5:$5,$C$2,'Calculation Sheet (Pre-Op)'!$3:$3,P$4)</f>
        <v>0</v>
      </c>
      <c r="Q65" s="18">
        <f>SUMIFS('Calculation Sheet (Trading)'!78:78,'Calculation Sheet (Trading)'!$18:$18,$C$2,'Calculation Sheet (Trading)'!$3:$3,Q$4)+SUMIFS('Calculation Sheet (Pre-Op)'!58:58,'Calculation Sheet (Pre-Op)'!$5:$5,$C$2,'Calculation Sheet (Pre-Op)'!$3:$3,Q$4)</f>
        <v>0</v>
      </c>
      <c r="R65" s="18">
        <f>SUMIFS('Calculation Sheet (Trading)'!78:78,'Calculation Sheet (Trading)'!$18:$18,$C$2,'Calculation Sheet (Trading)'!$3:$3,R$4)+SUMIFS('Calculation Sheet (Pre-Op)'!58:58,'Calculation Sheet (Pre-Op)'!$5:$5,$C$2,'Calculation Sheet (Pre-Op)'!$3:$3,R$4)</f>
        <v>0</v>
      </c>
      <c r="S65" s="18">
        <f>SUMIFS('Calculation Sheet (Trading)'!78:78,'Calculation Sheet (Trading)'!$18:$18,$C$2,'Calculation Sheet (Trading)'!$3:$3,S$4)+SUMIFS('Calculation Sheet (Pre-Op)'!58:58,'Calculation Sheet (Pre-Op)'!$5:$5,$C$2,'Calculation Sheet (Pre-Op)'!$3:$3,S$4)</f>
        <v>0</v>
      </c>
      <c r="T65" s="18">
        <f>SUMIFS('Calculation Sheet (Trading)'!78:78,'Calculation Sheet (Trading)'!$18:$18,$C$2,'Calculation Sheet (Trading)'!$3:$3,T$4)+SUMIFS('Calculation Sheet (Pre-Op)'!58:58,'Calculation Sheet (Pre-Op)'!$5:$5,$C$2,'Calculation Sheet (Pre-Op)'!$3:$3,T$4)</f>
        <v>0</v>
      </c>
      <c r="U65" s="18">
        <f>SUMIFS('Calculation Sheet (Trading)'!78:78,'Calculation Sheet (Trading)'!$18:$18,$C$2,'Calculation Sheet (Trading)'!$3:$3,U$4)+SUMIFS('Calculation Sheet (Pre-Op)'!58:58,'Calculation Sheet (Pre-Op)'!$5:$5,$C$2,'Calculation Sheet (Pre-Op)'!$3:$3,U$4)</f>
        <v>0</v>
      </c>
      <c r="V65" s="18">
        <f>SUMIFS('Calculation Sheet (Trading)'!78:78,'Calculation Sheet (Trading)'!$18:$18,$C$2,'Calculation Sheet (Trading)'!$3:$3,V$4)+SUMIFS('Calculation Sheet (Pre-Op)'!58:58,'Calculation Sheet (Pre-Op)'!$5:$5,$C$2,'Calculation Sheet (Pre-Op)'!$3:$3,V$4)</f>
        <v>0</v>
      </c>
      <c r="W65" s="18">
        <f>SUMIFS('Calculation Sheet (Trading)'!78:78,'Calculation Sheet (Trading)'!$18:$18,$C$2,'Calculation Sheet (Trading)'!$3:$3,W$4)+SUMIFS('Calculation Sheet (Pre-Op)'!58:58,'Calculation Sheet (Pre-Op)'!$5:$5,$C$2,'Calculation Sheet (Pre-Op)'!$3:$3,W$4)</f>
        <v>0</v>
      </c>
      <c r="X65" s="18">
        <f>SUMIFS('Calculation Sheet (Trading)'!78:78,'Calculation Sheet (Trading)'!$18:$18,$C$2,'Calculation Sheet (Trading)'!$3:$3,X$4)+SUMIFS('Calculation Sheet (Pre-Op)'!58:58,'Calculation Sheet (Pre-Op)'!$5:$5,$C$2,'Calculation Sheet (Pre-Op)'!$3:$3,X$4)</f>
        <v>0</v>
      </c>
      <c r="Y65" s="18">
        <f>SUMIFS('Calculation Sheet (Trading)'!78:78,'Calculation Sheet (Trading)'!$18:$18,$C$2,'Calculation Sheet (Trading)'!$3:$3,Y$4)+SUMIFS('Calculation Sheet (Pre-Op)'!58:58,'Calculation Sheet (Pre-Op)'!$5:$5,$C$2,'Calculation Sheet (Pre-Op)'!$3:$3,Y$4)</f>
        <v>0</v>
      </c>
      <c r="Z65" s="18">
        <f>SUMIFS('Calculation Sheet (Trading)'!78:78,'Calculation Sheet (Trading)'!$18:$18,$C$2,'Calculation Sheet (Trading)'!$3:$3,Z$4)+SUMIFS('Calculation Sheet (Pre-Op)'!58:58,'Calculation Sheet (Pre-Op)'!$5:$5,$C$2,'Calculation Sheet (Pre-Op)'!$3:$3,Z$4)</f>
        <v>0</v>
      </c>
      <c r="AA65" s="18">
        <f>SUMIFS('Calculation Sheet (Trading)'!78:78,'Calculation Sheet (Trading)'!$18:$18,$C$2,'Calculation Sheet (Trading)'!$3:$3,AA$4)+SUMIFS('Calculation Sheet (Pre-Op)'!58:58,'Calculation Sheet (Pre-Op)'!$5:$5,$C$2,'Calculation Sheet (Pre-Op)'!$3:$3,AA$4)</f>
        <v>0</v>
      </c>
      <c r="AB65" s="29">
        <f>SUMIFS('Calculation Sheet (Trading)'!78:78,'Calculation Sheet (Trading)'!$18:$18,$C$2,'Calculation Sheet (Trading)'!$3:$3,AB$4)+SUMIFS('Calculation Sheet (Pre-Op)'!58:58,'Calculation Sheet (Pre-Op)'!$5:$5,$C$2,'Calculation Sheet (Pre-Op)'!$3:$3,AB$4)</f>
        <v>0</v>
      </c>
      <c r="AD65" s="28">
        <f t="shared" si="31"/>
        <v>0</v>
      </c>
      <c r="AE65" s="18">
        <f>IF($C$2="Adjusted",'Calculation Sheet (Pre-Op)'!AF58,0)</f>
        <v>0</v>
      </c>
      <c r="AF65" s="29">
        <f t="shared" si="32"/>
        <v>0</v>
      </c>
    </row>
    <row r="66" spans="1:35" x14ac:dyDescent="0.25">
      <c r="C66" s="62" t="s">
        <v>22</v>
      </c>
      <c r="D66" s="19">
        <f>SUM(D67:D70)</f>
        <v>0</v>
      </c>
      <c r="E66" s="19">
        <f t="shared" ref="E66:AB66" si="35">SUM(E67:E70)</f>
        <v>0</v>
      </c>
      <c r="F66" s="19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19">
        <f t="shared" si="35"/>
        <v>0</v>
      </c>
      <c r="O66" s="19">
        <f t="shared" si="35"/>
        <v>0</v>
      </c>
      <c r="P66" s="19">
        <f t="shared" si="35"/>
        <v>0</v>
      </c>
      <c r="Q66" s="19">
        <f t="shared" si="35"/>
        <v>0</v>
      </c>
      <c r="R66" s="19">
        <f t="shared" si="35"/>
        <v>0</v>
      </c>
      <c r="S66" s="19">
        <f t="shared" si="35"/>
        <v>0</v>
      </c>
      <c r="T66" s="19">
        <f t="shared" si="35"/>
        <v>0</v>
      </c>
      <c r="U66" s="19">
        <f t="shared" si="35"/>
        <v>0</v>
      </c>
      <c r="V66" s="19">
        <f t="shared" si="35"/>
        <v>0</v>
      </c>
      <c r="W66" s="19">
        <f t="shared" si="35"/>
        <v>0</v>
      </c>
      <c r="X66" s="19">
        <f t="shared" si="35"/>
        <v>0</v>
      </c>
      <c r="Y66" s="19">
        <f t="shared" si="35"/>
        <v>0</v>
      </c>
      <c r="Z66" s="19">
        <f t="shared" si="35"/>
        <v>0</v>
      </c>
      <c r="AA66" s="19">
        <f t="shared" si="35"/>
        <v>0</v>
      </c>
      <c r="AB66" s="39">
        <f t="shared" si="35"/>
        <v>0</v>
      </c>
      <c r="AD66" s="38">
        <f t="shared" si="31"/>
        <v>0</v>
      </c>
      <c r="AE66" s="19">
        <f>IF($C$2="Adjusted",'Calculation Sheet (Pre-Op)'!AF59,0)</f>
        <v>0</v>
      </c>
      <c r="AF66" s="39">
        <f t="shared" si="32"/>
        <v>0</v>
      </c>
    </row>
    <row r="67" spans="1:35" x14ac:dyDescent="0.25">
      <c r="A67" s="329" t="s">
        <v>68</v>
      </c>
      <c r="B67" t="s">
        <v>68</v>
      </c>
      <c r="C67" s="73" t="s">
        <v>55</v>
      </c>
      <c r="D67" s="18">
        <f>SUMIFS('Calculation Sheet (Trading)'!80:80,'Calculation Sheet (Trading)'!$18:$18,$C$2,'Calculation Sheet (Trading)'!$3:$3,D$4)+SUMIFS('Calculation Sheet (Pre-Op)'!60:60,'Calculation Sheet (Pre-Op)'!$5:$5,$C$2,'Calculation Sheet (Pre-Op)'!$3:$3,D$4)</f>
        <v>0</v>
      </c>
      <c r="E67" s="18">
        <f>SUMIFS('Calculation Sheet (Trading)'!80:80,'Calculation Sheet (Trading)'!$18:$18,$C$2,'Calculation Sheet (Trading)'!$3:$3,E$4)+SUMIFS('Calculation Sheet (Pre-Op)'!60:60,'Calculation Sheet (Pre-Op)'!$5:$5,$C$2,'Calculation Sheet (Pre-Op)'!$3:$3,E$4)</f>
        <v>0</v>
      </c>
      <c r="F67" s="18">
        <f>SUMIFS('Calculation Sheet (Trading)'!80:80,'Calculation Sheet (Trading)'!$18:$18,$C$2,'Calculation Sheet (Trading)'!$3:$3,F$4)+SUMIFS('Calculation Sheet (Pre-Op)'!60:60,'Calculation Sheet (Pre-Op)'!$5:$5,$C$2,'Calculation Sheet (Pre-Op)'!$3:$3,F$4)</f>
        <v>0</v>
      </c>
      <c r="G67" s="18">
        <f>SUMIFS('Calculation Sheet (Trading)'!80:80,'Calculation Sheet (Trading)'!$18:$18,$C$2,'Calculation Sheet (Trading)'!$3:$3,G$4)+SUMIFS('Calculation Sheet (Pre-Op)'!60:60,'Calculation Sheet (Pre-Op)'!$5:$5,$C$2,'Calculation Sheet (Pre-Op)'!$3:$3,G$4)</f>
        <v>0</v>
      </c>
      <c r="H67" s="18">
        <f>SUMIFS('Calculation Sheet (Trading)'!80:80,'Calculation Sheet (Trading)'!$18:$18,$C$2,'Calculation Sheet (Trading)'!$3:$3,H$4)+SUMIFS('Calculation Sheet (Pre-Op)'!60:60,'Calculation Sheet (Pre-Op)'!$5:$5,$C$2,'Calculation Sheet (Pre-Op)'!$3:$3,H$4)</f>
        <v>0</v>
      </c>
      <c r="I67" s="18">
        <f>SUMIFS('Calculation Sheet (Trading)'!80:80,'Calculation Sheet (Trading)'!$18:$18,$C$2,'Calculation Sheet (Trading)'!$3:$3,I$4)+SUMIFS('Calculation Sheet (Pre-Op)'!60:60,'Calculation Sheet (Pre-Op)'!$5:$5,$C$2,'Calculation Sheet (Pre-Op)'!$3:$3,I$4)</f>
        <v>0</v>
      </c>
      <c r="J67" s="18">
        <f>SUMIFS('Calculation Sheet (Trading)'!80:80,'Calculation Sheet (Trading)'!$18:$18,$C$2,'Calculation Sheet (Trading)'!$3:$3,J$4)+SUMIFS('Calculation Sheet (Pre-Op)'!60:60,'Calculation Sheet (Pre-Op)'!$5:$5,$C$2,'Calculation Sheet (Pre-Op)'!$3:$3,J$4)</f>
        <v>0</v>
      </c>
      <c r="K67" s="18">
        <f>SUMIFS('Calculation Sheet (Trading)'!80:80,'Calculation Sheet (Trading)'!$18:$18,$C$2,'Calculation Sheet (Trading)'!$3:$3,K$4)+SUMIFS('Calculation Sheet (Pre-Op)'!60:60,'Calculation Sheet (Pre-Op)'!$5:$5,$C$2,'Calculation Sheet (Pre-Op)'!$3:$3,K$4)</f>
        <v>0</v>
      </c>
      <c r="L67" s="18">
        <f>SUMIFS('Calculation Sheet (Trading)'!80:80,'Calculation Sheet (Trading)'!$18:$18,$C$2,'Calculation Sheet (Trading)'!$3:$3,L$4)+SUMIFS('Calculation Sheet (Pre-Op)'!60:60,'Calculation Sheet (Pre-Op)'!$5:$5,$C$2,'Calculation Sheet (Pre-Op)'!$3:$3,L$4)</f>
        <v>0</v>
      </c>
      <c r="M67" s="18">
        <f>SUMIFS('Calculation Sheet (Trading)'!80:80,'Calculation Sheet (Trading)'!$18:$18,$C$2,'Calculation Sheet (Trading)'!$3:$3,M$4)+SUMIFS('Calculation Sheet (Pre-Op)'!60:60,'Calculation Sheet (Pre-Op)'!$5:$5,$C$2,'Calculation Sheet (Pre-Op)'!$3:$3,M$4)</f>
        <v>0</v>
      </c>
      <c r="N67" s="18">
        <f>SUMIFS('Calculation Sheet (Trading)'!80:80,'Calculation Sheet (Trading)'!$18:$18,$C$2,'Calculation Sheet (Trading)'!$3:$3,N$4)+SUMIFS('Calculation Sheet (Pre-Op)'!60:60,'Calculation Sheet (Pre-Op)'!$5:$5,$C$2,'Calculation Sheet (Pre-Op)'!$3:$3,N$4)</f>
        <v>0</v>
      </c>
      <c r="O67" s="18">
        <f>SUMIFS('Calculation Sheet (Trading)'!80:80,'Calculation Sheet (Trading)'!$18:$18,$C$2,'Calculation Sheet (Trading)'!$3:$3,O$4)+SUMIFS('Calculation Sheet (Pre-Op)'!60:60,'Calculation Sheet (Pre-Op)'!$5:$5,$C$2,'Calculation Sheet (Pre-Op)'!$3:$3,O$4)</f>
        <v>0</v>
      </c>
      <c r="P67" s="18">
        <f>SUMIFS('Calculation Sheet (Trading)'!80:80,'Calculation Sheet (Trading)'!$18:$18,$C$2,'Calculation Sheet (Trading)'!$3:$3,P$4)+SUMIFS('Calculation Sheet (Pre-Op)'!60:60,'Calculation Sheet (Pre-Op)'!$5:$5,$C$2,'Calculation Sheet (Pre-Op)'!$3:$3,P$4)</f>
        <v>0</v>
      </c>
      <c r="Q67" s="18">
        <f>SUMIFS('Calculation Sheet (Trading)'!80:80,'Calculation Sheet (Trading)'!$18:$18,$C$2,'Calculation Sheet (Trading)'!$3:$3,Q$4)+SUMIFS('Calculation Sheet (Pre-Op)'!60:60,'Calculation Sheet (Pre-Op)'!$5:$5,$C$2,'Calculation Sheet (Pre-Op)'!$3:$3,Q$4)</f>
        <v>0</v>
      </c>
      <c r="R67" s="18">
        <f>SUMIFS('Calculation Sheet (Trading)'!80:80,'Calculation Sheet (Trading)'!$18:$18,$C$2,'Calculation Sheet (Trading)'!$3:$3,R$4)+SUMIFS('Calculation Sheet (Pre-Op)'!60:60,'Calculation Sheet (Pre-Op)'!$5:$5,$C$2,'Calculation Sheet (Pre-Op)'!$3:$3,R$4)</f>
        <v>0</v>
      </c>
      <c r="S67" s="18">
        <f>SUMIFS('Calculation Sheet (Trading)'!80:80,'Calculation Sheet (Trading)'!$18:$18,$C$2,'Calculation Sheet (Trading)'!$3:$3,S$4)+SUMIFS('Calculation Sheet (Pre-Op)'!60:60,'Calculation Sheet (Pre-Op)'!$5:$5,$C$2,'Calculation Sheet (Pre-Op)'!$3:$3,S$4)</f>
        <v>0</v>
      </c>
      <c r="T67" s="18">
        <f>SUMIFS('Calculation Sheet (Trading)'!80:80,'Calculation Sheet (Trading)'!$18:$18,$C$2,'Calculation Sheet (Trading)'!$3:$3,T$4)+SUMIFS('Calculation Sheet (Pre-Op)'!60:60,'Calculation Sheet (Pre-Op)'!$5:$5,$C$2,'Calculation Sheet (Pre-Op)'!$3:$3,T$4)</f>
        <v>0</v>
      </c>
      <c r="U67" s="18">
        <f>SUMIFS('Calculation Sheet (Trading)'!80:80,'Calculation Sheet (Trading)'!$18:$18,$C$2,'Calculation Sheet (Trading)'!$3:$3,U$4)+SUMIFS('Calculation Sheet (Pre-Op)'!60:60,'Calculation Sheet (Pre-Op)'!$5:$5,$C$2,'Calculation Sheet (Pre-Op)'!$3:$3,U$4)</f>
        <v>0</v>
      </c>
      <c r="V67" s="18">
        <f>SUMIFS('Calculation Sheet (Trading)'!80:80,'Calculation Sheet (Trading)'!$18:$18,$C$2,'Calculation Sheet (Trading)'!$3:$3,V$4)+SUMIFS('Calculation Sheet (Pre-Op)'!60:60,'Calculation Sheet (Pre-Op)'!$5:$5,$C$2,'Calculation Sheet (Pre-Op)'!$3:$3,V$4)</f>
        <v>0</v>
      </c>
      <c r="W67" s="18">
        <f>SUMIFS('Calculation Sheet (Trading)'!80:80,'Calculation Sheet (Trading)'!$18:$18,$C$2,'Calculation Sheet (Trading)'!$3:$3,W$4)+SUMIFS('Calculation Sheet (Pre-Op)'!60:60,'Calculation Sheet (Pre-Op)'!$5:$5,$C$2,'Calculation Sheet (Pre-Op)'!$3:$3,W$4)</f>
        <v>0</v>
      </c>
      <c r="X67" s="18">
        <f>SUMIFS('Calculation Sheet (Trading)'!80:80,'Calculation Sheet (Trading)'!$18:$18,$C$2,'Calculation Sheet (Trading)'!$3:$3,X$4)+SUMIFS('Calculation Sheet (Pre-Op)'!60:60,'Calculation Sheet (Pre-Op)'!$5:$5,$C$2,'Calculation Sheet (Pre-Op)'!$3:$3,X$4)</f>
        <v>0</v>
      </c>
      <c r="Y67" s="18">
        <f>SUMIFS('Calculation Sheet (Trading)'!80:80,'Calculation Sheet (Trading)'!$18:$18,$C$2,'Calculation Sheet (Trading)'!$3:$3,Y$4)+SUMIFS('Calculation Sheet (Pre-Op)'!60:60,'Calculation Sheet (Pre-Op)'!$5:$5,$C$2,'Calculation Sheet (Pre-Op)'!$3:$3,Y$4)</f>
        <v>0</v>
      </c>
      <c r="Z67" s="18">
        <f>SUMIFS('Calculation Sheet (Trading)'!80:80,'Calculation Sheet (Trading)'!$18:$18,$C$2,'Calculation Sheet (Trading)'!$3:$3,Z$4)+SUMIFS('Calculation Sheet (Pre-Op)'!60:60,'Calculation Sheet (Pre-Op)'!$5:$5,$C$2,'Calculation Sheet (Pre-Op)'!$3:$3,Z$4)</f>
        <v>0</v>
      </c>
      <c r="AA67" s="18">
        <f>SUMIFS('Calculation Sheet (Trading)'!80:80,'Calculation Sheet (Trading)'!$18:$18,$C$2,'Calculation Sheet (Trading)'!$3:$3,AA$4)+SUMIFS('Calculation Sheet (Pre-Op)'!60:60,'Calculation Sheet (Pre-Op)'!$5:$5,$C$2,'Calculation Sheet (Pre-Op)'!$3:$3,AA$4)</f>
        <v>0</v>
      </c>
      <c r="AB67" s="29">
        <f>SUMIFS('Calculation Sheet (Trading)'!80:80,'Calculation Sheet (Trading)'!$18:$18,$C$2,'Calculation Sheet (Trading)'!$3:$3,AB$4)+SUMIFS('Calculation Sheet (Pre-Op)'!60:60,'Calculation Sheet (Pre-Op)'!$5:$5,$C$2,'Calculation Sheet (Pre-Op)'!$3:$3,AB$4)</f>
        <v>0</v>
      </c>
      <c r="AD67" s="28">
        <f t="shared" si="31"/>
        <v>0</v>
      </c>
      <c r="AE67" s="362">
        <f>IF($C$2="Adjusted",'Calculation Sheet (Pre-Op)'!AF60,0)</f>
        <v>0</v>
      </c>
      <c r="AF67" s="29">
        <f t="shared" si="32"/>
        <v>0</v>
      </c>
      <c r="AI67" s="363"/>
    </row>
    <row r="68" spans="1:35" x14ac:dyDescent="0.25">
      <c r="A68" s="329" t="s">
        <v>69</v>
      </c>
      <c r="B68" t="s">
        <v>69</v>
      </c>
      <c r="C68" s="73" t="s">
        <v>56</v>
      </c>
      <c r="D68" s="18">
        <f>SUMIFS('Calculation Sheet (Trading)'!81:81,'Calculation Sheet (Trading)'!$18:$18,$C$2,'Calculation Sheet (Trading)'!$3:$3,D$4)+SUMIFS('Calculation Sheet (Pre-Op)'!61:61,'Calculation Sheet (Pre-Op)'!$5:$5,$C$2,'Calculation Sheet (Pre-Op)'!$3:$3,D$4)</f>
        <v>0</v>
      </c>
      <c r="E68" s="18">
        <f>SUMIFS('Calculation Sheet (Trading)'!81:81,'Calculation Sheet (Trading)'!$18:$18,$C$2,'Calculation Sheet (Trading)'!$3:$3,E$4)+SUMIFS('Calculation Sheet (Pre-Op)'!61:61,'Calculation Sheet (Pre-Op)'!$5:$5,$C$2,'Calculation Sheet (Pre-Op)'!$3:$3,E$4)</f>
        <v>0</v>
      </c>
      <c r="F68" s="18">
        <f>SUMIFS('Calculation Sheet (Trading)'!81:81,'Calculation Sheet (Trading)'!$18:$18,$C$2,'Calculation Sheet (Trading)'!$3:$3,F$4)+SUMIFS('Calculation Sheet (Pre-Op)'!61:61,'Calculation Sheet (Pre-Op)'!$5:$5,$C$2,'Calculation Sheet (Pre-Op)'!$3:$3,F$4)</f>
        <v>0</v>
      </c>
      <c r="G68" s="18">
        <f>SUMIFS('Calculation Sheet (Trading)'!81:81,'Calculation Sheet (Trading)'!$18:$18,$C$2,'Calculation Sheet (Trading)'!$3:$3,G$4)+SUMIFS('Calculation Sheet (Pre-Op)'!61:61,'Calculation Sheet (Pre-Op)'!$5:$5,$C$2,'Calculation Sheet (Pre-Op)'!$3:$3,G$4)</f>
        <v>0</v>
      </c>
      <c r="H68" s="18">
        <f>SUMIFS('Calculation Sheet (Trading)'!81:81,'Calculation Sheet (Trading)'!$18:$18,$C$2,'Calculation Sheet (Trading)'!$3:$3,H$4)+SUMIFS('Calculation Sheet (Pre-Op)'!61:61,'Calculation Sheet (Pre-Op)'!$5:$5,$C$2,'Calculation Sheet (Pre-Op)'!$3:$3,H$4)</f>
        <v>0</v>
      </c>
      <c r="I68" s="18">
        <f>SUMIFS('Calculation Sheet (Trading)'!81:81,'Calculation Sheet (Trading)'!$18:$18,$C$2,'Calculation Sheet (Trading)'!$3:$3,I$4)+SUMIFS('Calculation Sheet (Pre-Op)'!61:61,'Calculation Sheet (Pre-Op)'!$5:$5,$C$2,'Calculation Sheet (Pre-Op)'!$3:$3,I$4)</f>
        <v>0</v>
      </c>
      <c r="J68" s="18">
        <f>SUMIFS('Calculation Sheet (Trading)'!81:81,'Calculation Sheet (Trading)'!$18:$18,$C$2,'Calculation Sheet (Trading)'!$3:$3,J$4)+SUMIFS('Calculation Sheet (Pre-Op)'!61:61,'Calculation Sheet (Pre-Op)'!$5:$5,$C$2,'Calculation Sheet (Pre-Op)'!$3:$3,J$4)</f>
        <v>0</v>
      </c>
      <c r="K68" s="18">
        <f>SUMIFS('Calculation Sheet (Trading)'!81:81,'Calculation Sheet (Trading)'!$18:$18,$C$2,'Calculation Sheet (Trading)'!$3:$3,K$4)+SUMIFS('Calculation Sheet (Pre-Op)'!61:61,'Calculation Sheet (Pre-Op)'!$5:$5,$C$2,'Calculation Sheet (Pre-Op)'!$3:$3,K$4)</f>
        <v>0</v>
      </c>
      <c r="L68" s="18">
        <f>SUMIFS('Calculation Sheet (Trading)'!81:81,'Calculation Sheet (Trading)'!$18:$18,$C$2,'Calculation Sheet (Trading)'!$3:$3,L$4)+SUMIFS('Calculation Sheet (Pre-Op)'!61:61,'Calculation Sheet (Pre-Op)'!$5:$5,$C$2,'Calculation Sheet (Pre-Op)'!$3:$3,L$4)</f>
        <v>0</v>
      </c>
      <c r="M68" s="18">
        <f>SUMIFS('Calculation Sheet (Trading)'!81:81,'Calculation Sheet (Trading)'!$18:$18,$C$2,'Calculation Sheet (Trading)'!$3:$3,M$4)+SUMIFS('Calculation Sheet (Pre-Op)'!61:61,'Calculation Sheet (Pre-Op)'!$5:$5,$C$2,'Calculation Sheet (Pre-Op)'!$3:$3,M$4)</f>
        <v>0</v>
      </c>
      <c r="N68" s="18">
        <f>SUMIFS('Calculation Sheet (Trading)'!81:81,'Calculation Sheet (Trading)'!$18:$18,$C$2,'Calculation Sheet (Trading)'!$3:$3,N$4)+SUMIFS('Calculation Sheet (Pre-Op)'!61:61,'Calculation Sheet (Pre-Op)'!$5:$5,$C$2,'Calculation Sheet (Pre-Op)'!$3:$3,N$4)</f>
        <v>0</v>
      </c>
      <c r="O68" s="18">
        <f>SUMIFS('Calculation Sheet (Trading)'!81:81,'Calculation Sheet (Trading)'!$18:$18,$C$2,'Calculation Sheet (Trading)'!$3:$3,O$4)+SUMIFS('Calculation Sheet (Pre-Op)'!61:61,'Calculation Sheet (Pre-Op)'!$5:$5,$C$2,'Calculation Sheet (Pre-Op)'!$3:$3,O$4)</f>
        <v>0</v>
      </c>
      <c r="P68" s="18">
        <f>SUMIFS('Calculation Sheet (Trading)'!81:81,'Calculation Sheet (Trading)'!$18:$18,$C$2,'Calculation Sheet (Trading)'!$3:$3,P$4)+SUMIFS('Calculation Sheet (Pre-Op)'!61:61,'Calculation Sheet (Pre-Op)'!$5:$5,$C$2,'Calculation Sheet (Pre-Op)'!$3:$3,P$4)</f>
        <v>0</v>
      </c>
      <c r="Q68" s="18">
        <f>SUMIFS('Calculation Sheet (Trading)'!81:81,'Calculation Sheet (Trading)'!$18:$18,$C$2,'Calculation Sheet (Trading)'!$3:$3,Q$4)+SUMIFS('Calculation Sheet (Pre-Op)'!61:61,'Calculation Sheet (Pre-Op)'!$5:$5,$C$2,'Calculation Sheet (Pre-Op)'!$3:$3,Q$4)</f>
        <v>0</v>
      </c>
      <c r="R68" s="18">
        <f>SUMIFS('Calculation Sheet (Trading)'!81:81,'Calculation Sheet (Trading)'!$18:$18,$C$2,'Calculation Sheet (Trading)'!$3:$3,R$4)+SUMIFS('Calculation Sheet (Pre-Op)'!61:61,'Calculation Sheet (Pre-Op)'!$5:$5,$C$2,'Calculation Sheet (Pre-Op)'!$3:$3,R$4)</f>
        <v>0</v>
      </c>
      <c r="S68" s="18">
        <f>SUMIFS('Calculation Sheet (Trading)'!81:81,'Calculation Sheet (Trading)'!$18:$18,$C$2,'Calculation Sheet (Trading)'!$3:$3,S$4)+SUMIFS('Calculation Sheet (Pre-Op)'!61:61,'Calculation Sheet (Pre-Op)'!$5:$5,$C$2,'Calculation Sheet (Pre-Op)'!$3:$3,S$4)</f>
        <v>0</v>
      </c>
      <c r="T68" s="18">
        <f>SUMIFS('Calculation Sheet (Trading)'!81:81,'Calculation Sheet (Trading)'!$18:$18,$C$2,'Calculation Sheet (Trading)'!$3:$3,T$4)+SUMIFS('Calculation Sheet (Pre-Op)'!61:61,'Calculation Sheet (Pre-Op)'!$5:$5,$C$2,'Calculation Sheet (Pre-Op)'!$3:$3,T$4)</f>
        <v>0</v>
      </c>
      <c r="U68" s="18">
        <f>SUMIFS('Calculation Sheet (Trading)'!81:81,'Calculation Sheet (Trading)'!$18:$18,$C$2,'Calculation Sheet (Trading)'!$3:$3,U$4)+SUMIFS('Calculation Sheet (Pre-Op)'!61:61,'Calculation Sheet (Pre-Op)'!$5:$5,$C$2,'Calculation Sheet (Pre-Op)'!$3:$3,U$4)</f>
        <v>0</v>
      </c>
      <c r="V68" s="18">
        <f>SUMIFS('Calculation Sheet (Trading)'!81:81,'Calculation Sheet (Trading)'!$18:$18,$C$2,'Calculation Sheet (Trading)'!$3:$3,V$4)+SUMIFS('Calculation Sheet (Pre-Op)'!61:61,'Calculation Sheet (Pre-Op)'!$5:$5,$C$2,'Calculation Sheet (Pre-Op)'!$3:$3,V$4)</f>
        <v>0</v>
      </c>
      <c r="W68" s="18">
        <f>SUMIFS('Calculation Sheet (Trading)'!81:81,'Calculation Sheet (Trading)'!$18:$18,$C$2,'Calculation Sheet (Trading)'!$3:$3,W$4)+SUMIFS('Calculation Sheet (Pre-Op)'!61:61,'Calculation Sheet (Pre-Op)'!$5:$5,$C$2,'Calculation Sheet (Pre-Op)'!$3:$3,W$4)</f>
        <v>0</v>
      </c>
      <c r="X68" s="18">
        <f>SUMIFS('Calculation Sheet (Trading)'!81:81,'Calculation Sheet (Trading)'!$18:$18,$C$2,'Calculation Sheet (Trading)'!$3:$3,X$4)+SUMIFS('Calculation Sheet (Pre-Op)'!61:61,'Calculation Sheet (Pre-Op)'!$5:$5,$C$2,'Calculation Sheet (Pre-Op)'!$3:$3,X$4)</f>
        <v>0</v>
      </c>
      <c r="Y68" s="18">
        <f>SUMIFS('Calculation Sheet (Trading)'!81:81,'Calculation Sheet (Trading)'!$18:$18,$C$2,'Calculation Sheet (Trading)'!$3:$3,Y$4)+SUMIFS('Calculation Sheet (Pre-Op)'!61:61,'Calculation Sheet (Pre-Op)'!$5:$5,$C$2,'Calculation Sheet (Pre-Op)'!$3:$3,Y$4)</f>
        <v>0</v>
      </c>
      <c r="Z68" s="18">
        <f>SUMIFS('Calculation Sheet (Trading)'!81:81,'Calculation Sheet (Trading)'!$18:$18,$C$2,'Calculation Sheet (Trading)'!$3:$3,Z$4)+SUMIFS('Calculation Sheet (Pre-Op)'!61:61,'Calculation Sheet (Pre-Op)'!$5:$5,$C$2,'Calculation Sheet (Pre-Op)'!$3:$3,Z$4)</f>
        <v>0</v>
      </c>
      <c r="AA68" s="18">
        <f>SUMIFS('Calculation Sheet (Trading)'!81:81,'Calculation Sheet (Trading)'!$18:$18,$C$2,'Calculation Sheet (Trading)'!$3:$3,AA$4)+SUMIFS('Calculation Sheet (Pre-Op)'!61:61,'Calculation Sheet (Pre-Op)'!$5:$5,$C$2,'Calculation Sheet (Pre-Op)'!$3:$3,AA$4)</f>
        <v>0</v>
      </c>
      <c r="AB68" s="29">
        <f>SUMIFS('Calculation Sheet (Trading)'!81:81,'Calculation Sheet (Trading)'!$18:$18,$C$2,'Calculation Sheet (Trading)'!$3:$3,AB$4)+SUMIFS('Calculation Sheet (Pre-Op)'!61:61,'Calculation Sheet (Pre-Op)'!$5:$5,$C$2,'Calculation Sheet (Pre-Op)'!$3:$3,AB$4)</f>
        <v>0</v>
      </c>
      <c r="AD68" s="28">
        <f t="shared" si="31"/>
        <v>0</v>
      </c>
      <c r="AE68" s="362">
        <f>IF($C$2="Adjusted",'Calculation Sheet (Pre-Op)'!AF61,0)</f>
        <v>0</v>
      </c>
      <c r="AF68" s="29">
        <f t="shared" si="32"/>
        <v>0</v>
      </c>
      <c r="AI68" s="363"/>
    </row>
    <row r="69" spans="1:35" x14ac:dyDescent="0.25">
      <c r="A69" s="329" t="s">
        <v>68</v>
      </c>
      <c r="C69" s="69" t="s">
        <v>100</v>
      </c>
      <c r="D69" s="18">
        <f>SUMIFS('Calculation Sheet (Trading)'!82:82,'Calculation Sheet (Trading)'!$18:$18,$C$2,'Calculation Sheet (Trading)'!$3:$3,D$4)+SUMIFS('Calculation Sheet (Pre-Op)'!62:62,'Calculation Sheet (Pre-Op)'!$5:$5,$C$2,'Calculation Sheet (Pre-Op)'!$3:$3,D$4)</f>
        <v>0</v>
      </c>
      <c r="E69" s="18">
        <f>SUMIFS('Calculation Sheet (Trading)'!82:82,'Calculation Sheet (Trading)'!$18:$18,$C$2,'Calculation Sheet (Trading)'!$3:$3,E$4)+SUMIFS('Calculation Sheet (Pre-Op)'!62:62,'Calculation Sheet (Pre-Op)'!$5:$5,$C$2,'Calculation Sheet (Pre-Op)'!$3:$3,E$4)</f>
        <v>0</v>
      </c>
      <c r="F69" s="18">
        <f>SUMIFS('Calculation Sheet (Trading)'!82:82,'Calculation Sheet (Trading)'!$18:$18,$C$2,'Calculation Sheet (Trading)'!$3:$3,F$4)+SUMIFS('Calculation Sheet (Pre-Op)'!62:62,'Calculation Sheet (Pre-Op)'!$5:$5,$C$2,'Calculation Sheet (Pre-Op)'!$3:$3,F$4)</f>
        <v>0</v>
      </c>
      <c r="G69" s="18">
        <f>SUMIFS('Calculation Sheet (Trading)'!82:82,'Calculation Sheet (Trading)'!$18:$18,$C$2,'Calculation Sheet (Trading)'!$3:$3,G$4)+SUMIFS('Calculation Sheet (Pre-Op)'!62:62,'Calculation Sheet (Pre-Op)'!$5:$5,$C$2,'Calculation Sheet (Pre-Op)'!$3:$3,G$4)</f>
        <v>0</v>
      </c>
      <c r="H69" s="18">
        <f>SUMIFS('Calculation Sheet (Trading)'!82:82,'Calculation Sheet (Trading)'!$18:$18,$C$2,'Calculation Sheet (Trading)'!$3:$3,H$4)+SUMIFS('Calculation Sheet (Pre-Op)'!62:62,'Calculation Sheet (Pre-Op)'!$5:$5,$C$2,'Calculation Sheet (Pre-Op)'!$3:$3,H$4)</f>
        <v>0</v>
      </c>
      <c r="I69" s="18">
        <f>SUMIFS('Calculation Sheet (Trading)'!82:82,'Calculation Sheet (Trading)'!$18:$18,$C$2,'Calculation Sheet (Trading)'!$3:$3,I$4)+SUMIFS('Calculation Sheet (Pre-Op)'!62:62,'Calculation Sheet (Pre-Op)'!$5:$5,$C$2,'Calculation Sheet (Pre-Op)'!$3:$3,I$4)</f>
        <v>0</v>
      </c>
      <c r="J69" s="18">
        <f>SUMIFS('Calculation Sheet (Trading)'!82:82,'Calculation Sheet (Trading)'!$18:$18,$C$2,'Calculation Sheet (Trading)'!$3:$3,J$4)+SUMIFS('Calculation Sheet (Pre-Op)'!62:62,'Calculation Sheet (Pre-Op)'!$5:$5,$C$2,'Calculation Sheet (Pre-Op)'!$3:$3,J$4)</f>
        <v>0</v>
      </c>
      <c r="K69" s="18">
        <f>SUMIFS('Calculation Sheet (Trading)'!82:82,'Calculation Sheet (Trading)'!$18:$18,$C$2,'Calculation Sheet (Trading)'!$3:$3,K$4)+SUMIFS('Calculation Sheet (Pre-Op)'!62:62,'Calculation Sheet (Pre-Op)'!$5:$5,$C$2,'Calculation Sheet (Pre-Op)'!$3:$3,K$4)</f>
        <v>0</v>
      </c>
      <c r="L69" s="18">
        <f>SUMIFS('Calculation Sheet (Trading)'!82:82,'Calculation Sheet (Trading)'!$18:$18,$C$2,'Calculation Sheet (Trading)'!$3:$3,L$4)+SUMIFS('Calculation Sheet (Pre-Op)'!62:62,'Calculation Sheet (Pre-Op)'!$5:$5,$C$2,'Calculation Sheet (Pre-Op)'!$3:$3,L$4)</f>
        <v>0</v>
      </c>
      <c r="M69" s="18">
        <f>SUMIFS('Calculation Sheet (Trading)'!82:82,'Calculation Sheet (Trading)'!$18:$18,$C$2,'Calculation Sheet (Trading)'!$3:$3,M$4)+SUMIFS('Calculation Sheet (Pre-Op)'!62:62,'Calculation Sheet (Pre-Op)'!$5:$5,$C$2,'Calculation Sheet (Pre-Op)'!$3:$3,M$4)</f>
        <v>0</v>
      </c>
      <c r="N69" s="18">
        <f>SUMIFS('Calculation Sheet (Trading)'!82:82,'Calculation Sheet (Trading)'!$18:$18,$C$2,'Calculation Sheet (Trading)'!$3:$3,N$4)+SUMIFS('Calculation Sheet (Pre-Op)'!62:62,'Calculation Sheet (Pre-Op)'!$5:$5,$C$2,'Calculation Sheet (Pre-Op)'!$3:$3,N$4)</f>
        <v>0</v>
      </c>
      <c r="O69" s="18">
        <f>SUMIFS('Calculation Sheet (Trading)'!82:82,'Calculation Sheet (Trading)'!$18:$18,$C$2,'Calculation Sheet (Trading)'!$3:$3,O$4)+SUMIFS('Calculation Sheet (Pre-Op)'!62:62,'Calculation Sheet (Pre-Op)'!$5:$5,$C$2,'Calculation Sheet (Pre-Op)'!$3:$3,O$4)</f>
        <v>0</v>
      </c>
      <c r="P69" s="18">
        <f>SUMIFS('Calculation Sheet (Trading)'!82:82,'Calculation Sheet (Trading)'!$18:$18,$C$2,'Calculation Sheet (Trading)'!$3:$3,P$4)+SUMIFS('Calculation Sheet (Pre-Op)'!62:62,'Calculation Sheet (Pre-Op)'!$5:$5,$C$2,'Calculation Sheet (Pre-Op)'!$3:$3,P$4)</f>
        <v>0</v>
      </c>
      <c r="Q69" s="18">
        <f>SUMIFS('Calculation Sheet (Trading)'!82:82,'Calculation Sheet (Trading)'!$18:$18,$C$2,'Calculation Sheet (Trading)'!$3:$3,Q$4)+SUMIFS('Calculation Sheet (Pre-Op)'!62:62,'Calculation Sheet (Pre-Op)'!$5:$5,$C$2,'Calculation Sheet (Pre-Op)'!$3:$3,Q$4)</f>
        <v>0</v>
      </c>
      <c r="R69" s="18">
        <f>SUMIFS('Calculation Sheet (Trading)'!82:82,'Calculation Sheet (Trading)'!$18:$18,$C$2,'Calculation Sheet (Trading)'!$3:$3,R$4)+SUMIFS('Calculation Sheet (Pre-Op)'!62:62,'Calculation Sheet (Pre-Op)'!$5:$5,$C$2,'Calculation Sheet (Pre-Op)'!$3:$3,R$4)</f>
        <v>0</v>
      </c>
      <c r="S69" s="18">
        <f>SUMIFS('Calculation Sheet (Trading)'!82:82,'Calculation Sheet (Trading)'!$18:$18,$C$2,'Calculation Sheet (Trading)'!$3:$3,S$4)+SUMIFS('Calculation Sheet (Pre-Op)'!62:62,'Calculation Sheet (Pre-Op)'!$5:$5,$C$2,'Calculation Sheet (Pre-Op)'!$3:$3,S$4)</f>
        <v>0</v>
      </c>
      <c r="T69" s="18">
        <f>SUMIFS('Calculation Sheet (Trading)'!82:82,'Calculation Sheet (Trading)'!$18:$18,$C$2,'Calculation Sheet (Trading)'!$3:$3,T$4)+SUMIFS('Calculation Sheet (Pre-Op)'!62:62,'Calculation Sheet (Pre-Op)'!$5:$5,$C$2,'Calculation Sheet (Pre-Op)'!$3:$3,T$4)</f>
        <v>0</v>
      </c>
      <c r="U69" s="18">
        <f>SUMIFS('Calculation Sheet (Trading)'!82:82,'Calculation Sheet (Trading)'!$18:$18,$C$2,'Calculation Sheet (Trading)'!$3:$3,U$4)+SUMIFS('Calculation Sheet (Pre-Op)'!62:62,'Calculation Sheet (Pre-Op)'!$5:$5,$C$2,'Calculation Sheet (Pre-Op)'!$3:$3,U$4)</f>
        <v>0</v>
      </c>
      <c r="V69" s="18">
        <f>SUMIFS('Calculation Sheet (Trading)'!82:82,'Calculation Sheet (Trading)'!$18:$18,$C$2,'Calculation Sheet (Trading)'!$3:$3,V$4)+SUMIFS('Calculation Sheet (Pre-Op)'!62:62,'Calculation Sheet (Pre-Op)'!$5:$5,$C$2,'Calculation Sheet (Pre-Op)'!$3:$3,V$4)</f>
        <v>0</v>
      </c>
      <c r="W69" s="18">
        <f>SUMIFS('Calculation Sheet (Trading)'!82:82,'Calculation Sheet (Trading)'!$18:$18,$C$2,'Calculation Sheet (Trading)'!$3:$3,W$4)+SUMIFS('Calculation Sheet (Pre-Op)'!62:62,'Calculation Sheet (Pre-Op)'!$5:$5,$C$2,'Calculation Sheet (Pre-Op)'!$3:$3,W$4)</f>
        <v>0</v>
      </c>
      <c r="X69" s="18">
        <f>SUMIFS('Calculation Sheet (Trading)'!82:82,'Calculation Sheet (Trading)'!$18:$18,$C$2,'Calculation Sheet (Trading)'!$3:$3,X$4)+SUMIFS('Calculation Sheet (Pre-Op)'!62:62,'Calculation Sheet (Pre-Op)'!$5:$5,$C$2,'Calculation Sheet (Pre-Op)'!$3:$3,X$4)</f>
        <v>0</v>
      </c>
      <c r="Y69" s="18">
        <f>SUMIFS('Calculation Sheet (Trading)'!82:82,'Calculation Sheet (Trading)'!$18:$18,$C$2,'Calculation Sheet (Trading)'!$3:$3,Y$4)+SUMIFS('Calculation Sheet (Pre-Op)'!62:62,'Calculation Sheet (Pre-Op)'!$5:$5,$C$2,'Calculation Sheet (Pre-Op)'!$3:$3,Y$4)</f>
        <v>0</v>
      </c>
      <c r="Z69" s="18">
        <f>SUMIFS('Calculation Sheet (Trading)'!82:82,'Calculation Sheet (Trading)'!$18:$18,$C$2,'Calculation Sheet (Trading)'!$3:$3,Z$4)+SUMIFS('Calculation Sheet (Pre-Op)'!62:62,'Calculation Sheet (Pre-Op)'!$5:$5,$C$2,'Calculation Sheet (Pre-Op)'!$3:$3,Z$4)</f>
        <v>0</v>
      </c>
      <c r="AA69" s="18">
        <f>SUMIFS('Calculation Sheet (Trading)'!82:82,'Calculation Sheet (Trading)'!$18:$18,$C$2,'Calculation Sheet (Trading)'!$3:$3,AA$4)+SUMIFS('Calculation Sheet (Pre-Op)'!62:62,'Calculation Sheet (Pre-Op)'!$5:$5,$C$2,'Calculation Sheet (Pre-Op)'!$3:$3,AA$4)</f>
        <v>0</v>
      </c>
      <c r="AB69" s="29">
        <f>SUMIFS('Calculation Sheet (Trading)'!82:82,'Calculation Sheet (Trading)'!$18:$18,$C$2,'Calculation Sheet (Trading)'!$3:$3,AB$4)+SUMIFS('Calculation Sheet (Pre-Op)'!62:62,'Calculation Sheet (Pre-Op)'!$5:$5,$C$2,'Calculation Sheet (Pre-Op)'!$3:$3,AB$4)</f>
        <v>0</v>
      </c>
      <c r="AD69" s="28">
        <f t="shared" si="31"/>
        <v>0</v>
      </c>
      <c r="AE69" s="18">
        <f>IF($C$2="Adjusted",'Calculation Sheet (Pre-Op)'!AF62,0)</f>
        <v>0</v>
      </c>
      <c r="AF69" s="29">
        <f t="shared" si="32"/>
        <v>0</v>
      </c>
    </row>
    <row r="70" spans="1:35" x14ac:dyDescent="0.25">
      <c r="A70" s="329" t="s">
        <v>69</v>
      </c>
      <c r="C70" s="69" t="s">
        <v>101</v>
      </c>
      <c r="D70" s="18">
        <f>SUMIFS('Calculation Sheet (Trading)'!83:83,'Calculation Sheet (Trading)'!$18:$18,$C$2,'Calculation Sheet (Trading)'!$3:$3,D$4)+SUMIFS('Calculation Sheet (Pre-Op)'!63:63,'Calculation Sheet (Pre-Op)'!$5:$5,$C$2,'Calculation Sheet (Pre-Op)'!$3:$3,D$4)</f>
        <v>0</v>
      </c>
      <c r="E70" s="18">
        <f>SUMIFS('Calculation Sheet (Trading)'!83:83,'Calculation Sheet (Trading)'!$18:$18,$C$2,'Calculation Sheet (Trading)'!$3:$3,E$4)+SUMIFS('Calculation Sheet (Pre-Op)'!63:63,'Calculation Sheet (Pre-Op)'!$5:$5,$C$2,'Calculation Sheet (Pre-Op)'!$3:$3,E$4)</f>
        <v>0</v>
      </c>
      <c r="F70" s="18">
        <f>SUMIFS('Calculation Sheet (Trading)'!83:83,'Calculation Sheet (Trading)'!$18:$18,$C$2,'Calculation Sheet (Trading)'!$3:$3,F$4)+SUMIFS('Calculation Sheet (Pre-Op)'!63:63,'Calculation Sheet (Pre-Op)'!$5:$5,$C$2,'Calculation Sheet (Pre-Op)'!$3:$3,F$4)</f>
        <v>0</v>
      </c>
      <c r="G70" s="18">
        <f>SUMIFS('Calculation Sheet (Trading)'!83:83,'Calculation Sheet (Trading)'!$18:$18,$C$2,'Calculation Sheet (Trading)'!$3:$3,G$4)+SUMIFS('Calculation Sheet (Pre-Op)'!63:63,'Calculation Sheet (Pre-Op)'!$5:$5,$C$2,'Calculation Sheet (Pre-Op)'!$3:$3,G$4)</f>
        <v>0</v>
      </c>
      <c r="H70" s="18">
        <f>SUMIFS('Calculation Sheet (Trading)'!83:83,'Calculation Sheet (Trading)'!$18:$18,$C$2,'Calculation Sheet (Trading)'!$3:$3,H$4)+SUMIFS('Calculation Sheet (Pre-Op)'!63:63,'Calculation Sheet (Pre-Op)'!$5:$5,$C$2,'Calculation Sheet (Pre-Op)'!$3:$3,H$4)</f>
        <v>0</v>
      </c>
      <c r="I70" s="18">
        <f>SUMIFS('Calculation Sheet (Trading)'!83:83,'Calculation Sheet (Trading)'!$18:$18,$C$2,'Calculation Sheet (Trading)'!$3:$3,I$4)+SUMIFS('Calculation Sheet (Pre-Op)'!63:63,'Calculation Sheet (Pre-Op)'!$5:$5,$C$2,'Calculation Sheet (Pre-Op)'!$3:$3,I$4)</f>
        <v>0</v>
      </c>
      <c r="J70" s="18">
        <f>SUMIFS('Calculation Sheet (Trading)'!83:83,'Calculation Sheet (Trading)'!$18:$18,$C$2,'Calculation Sheet (Trading)'!$3:$3,J$4)+SUMIFS('Calculation Sheet (Pre-Op)'!63:63,'Calculation Sheet (Pre-Op)'!$5:$5,$C$2,'Calculation Sheet (Pre-Op)'!$3:$3,J$4)</f>
        <v>0</v>
      </c>
      <c r="K70" s="18">
        <f>SUMIFS('Calculation Sheet (Trading)'!83:83,'Calculation Sheet (Trading)'!$18:$18,$C$2,'Calculation Sheet (Trading)'!$3:$3,K$4)+SUMIFS('Calculation Sheet (Pre-Op)'!63:63,'Calculation Sheet (Pre-Op)'!$5:$5,$C$2,'Calculation Sheet (Pre-Op)'!$3:$3,K$4)</f>
        <v>0</v>
      </c>
      <c r="L70" s="18">
        <f>SUMIFS('Calculation Sheet (Trading)'!83:83,'Calculation Sheet (Trading)'!$18:$18,$C$2,'Calculation Sheet (Trading)'!$3:$3,L$4)+SUMIFS('Calculation Sheet (Pre-Op)'!63:63,'Calculation Sheet (Pre-Op)'!$5:$5,$C$2,'Calculation Sheet (Pre-Op)'!$3:$3,L$4)</f>
        <v>0</v>
      </c>
      <c r="M70" s="18">
        <f>SUMIFS('Calculation Sheet (Trading)'!83:83,'Calculation Sheet (Trading)'!$18:$18,$C$2,'Calculation Sheet (Trading)'!$3:$3,M$4)+SUMIFS('Calculation Sheet (Pre-Op)'!63:63,'Calculation Sheet (Pre-Op)'!$5:$5,$C$2,'Calculation Sheet (Pre-Op)'!$3:$3,M$4)</f>
        <v>0</v>
      </c>
      <c r="N70" s="18">
        <f>SUMIFS('Calculation Sheet (Trading)'!83:83,'Calculation Sheet (Trading)'!$18:$18,$C$2,'Calculation Sheet (Trading)'!$3:$3,N$4)+SUMIFS('Calculation Sheet (Pre-Op)'!63:63,'Calculation Sheet (Pre-Op)'!$5:$5,$C$2,'Calculation Sheet (Pre-Op)'!$3:$3,N$4)</f>
        <v>0</v>
      </c>
      <c r="O70" s="18">
        <f>SUMIFS('Calculation Sheet (Trading)'!83:83,'Calculation Sheet (Trading)'!$18:$18,$C$2,'Calculation Sheet (Trading)'!$3:$3,O$4)+SUMIFS('Calculation Sheet (Pre-Op)'!63:63,'Calculation Sheet (Pre-Op)'!$5:$5,$C$2,'Calculation Sheet (Pre-Op)'!$3:$3,O$4)</f>
        <v>0</v>
      </c>
      <c r="P70" s="18">
        <f>SUMIFS('Calculation Sheet (Trading)'!83:83,'Calculation Sheet (Trading)'!$18:$18,$C$2,'Calculation Sheet (Trading)'!$3:$3,P$4)+SUMIFS('Calculation Sheet (Pre-Op)'!63:63,'Calculation Sheet (Pre-Op)'!$5:$5,$C$2,'Calculation Sheet (Pre-Op)'!$3:$3,P$4)</f>
        <v>0</v>
      </c>
      <c r="Q70" s="18">
        <f>SUMIFS('Calculation Sheet (Trading)'!83:83,'Calculation Sheet (Trading)'!$18:$18,$C$2,'Calculation Sheet (Trading)'!$3:$3,Q$4)+SUMIFS('Calculation Sheet (Pre-Op)'!63:63,'Calculation Sheet (Pre-Op)'!$5:$5,$C$2,'Calculation Sheet (Pre-Op)'!$3:$3,Q$4)</f>
        <v>0</v>
      </c>
      <c r="R70" s="18">
        <f>SUMIFS('Calculation Sheet (Trading)'!83:83,'Calculation Sheet (Trading)'!$18:$18,$C$2,'Calculation Sheet (Trading)'!$3:$3,R$4)+SUMIFS('Calculation Sheet (Pre-Op)'!63:63,'Calculation Sheet (Pre-Op)'!$5:$5,$C$2,'Calculation Sheet (Pre-Op)'!$3:$3,R$4)</f>
        <v>0</v>
      </c>
      <c r="S70" s="18">
        <f>SUMIFS('Calculation Sheet (Trading)'!83:83,'Calculation Sheet (Trading)'!$18:$18,$C$2,'Calculation Sheet (Trading)'!$3:$3,S$4)+SUMIFS('Calculation Sheet (Pre-Op)'!63:63,'Calculation Sheet (Pre-Op)'!$5:$5,$C$2,'Calculation Sheet (Pre-Op)'!$3:$3,S$4)</f>
        <v>0</v>
      </c>
      <c r="T70" s="18">
        <f>SUMIFS('Calculation Sheet (Trading)'!83:83,'Calculation Sheet (Trading)'!$18:$18,$C$2,'Calculation Sheet (Trading)'!$3:$3,T$4)+SUMIFS('Calculation Sheet (Pre-Op)'!63:63,'Calculation Sheet (Pre-Op)'!$5:$5,$C$2,'Calculation Sheet (Pre-Op)'!$3:$3,T$4)</f>
        <v>0</v>
      </c>
      <c r="U70" s="18">
        <f>SUMIFS('Calculation Sheet (Trading)'!83:83,'Calculation Sheet (Trading)'!$18:$18,$C$2,'Calculation Sheet (Trading)'!$3:$3,U$4)+SUMIFS('Calculation Sheet (Pre-Op)'!63:63,'Calculation Sheet (Pre-Op)'!$5:$5,$C$2,'Calculation Sheet (Pre-Op)'!$3:$3,U$4)</f>
        <v>0</v>
      </c>
      <c r="V70" s="18">
        <f>SUMIFS('Calculation Sheet (Trading)'!83:83,'Calculation Sheet (Trading)'!$18:$18,$C$2,'Calculation Sheet (Trading)'!$3:$3,V$4)+SUMIFS('Calculation Sheet (Pre-Op)'!63:63,'Calculation Sheet (Pre-Op)'!$5:$5,$C$2,'Calculation Sheet (Pre-Op)'!$3:$3,V$4)</f>
        <v>0</v>
      </c>
      <c r="W70" s="18">
        <f>SUMIFS('Calculation Sheet (Trading)'!83:83,'Calculation Sheet (Trading)'!$18:$18,$C$2,'Calculation Sheet (Trading)'!$3:$3,W$4)+SUMIFS('Calculation Sheet (Pre-Op)'!63:63,'Calculation Sheet (Pre-Op)'!$5:$5,$C$2,'Calculation Sheet (Pre-Op)'!$3:$3,W$4)</f>
        <v>0</v>
      </c>
      <c r="X70" s="18">
        <f>SUMIFS('Calculation Sheet (Trading)'!83:83,'Calculation Sheet (Trading)'!$18:$18,$C$2,'Calculation Sheet (Trading)'!$3:$3,X$4)+SUMIFS('Calculation Sheet (Pre-Op)'!63:63,'Calculation Sheet (Pre-Op)'!$5:$5,$C$2,'Calculation Sheet (Pre-Op)'!$3:$3,X$4)</f>
        <v>0</v>
      </c>
      <c r="Y70" s="18">
        <f>SUMIFS('Calculation Sheet (Trading)'!83:83,'Calculation Sheet (Trading)'!$18:$18,$C$2,'Calculation Sheet (Trading)'!$3:$3,Y$4)+SUMIFS('Calculation Sheet (Pre-Op)'!63:63,'Calculation Sheet (Pre-Op)'!$5:$5,$C$2,'Calculation Sheet (Pre-Op)'!$3:$3,Y$4)</f>
        <v>0</v>
      </c>
      <c r="Z70" s="18">
        <f>SUMIFS('Calculation Sheet (Trading)'!83:83,'Calculation Sheet (Trading)'!$18:$18,$C$2,'Calculation Sheet (Trading)'!$3:$3,Z$4)+SUMIFS('Calculation Sheet (Pre-Op)'!63:63,'Calculation Sheet (Pre-Op)'!$5:$5,$C$2,'Calculation Sheet (Pre-Op)'!$3:$3,Z$4)</f>
        <v>0</v>
      </c>
      <c r="AA70" s="18">
        <f>SUMIFS('Calculation Sheet (Trading)'!83:83,'Calculation Sheet (Trading)'!$18:$18,$C$2,'Calculation Sheet (Trading)'!$3:$3,AA$4)+SUMIFS('Calculation Sheet (Pre-Op)'!63:63,'Calculation Sheet (Pre-Op)'!$5:$5,$C$2,'Calculation Sheet (Pre-Op)'!$3:$3,AA$4)</f>
        <v>0</v>
      </c>
      <c r="AB70" s="29">
        <f>SUMIFS('Calculation Sheet (Trading)'!83:83,'Calculation Sheet (Trading)'!$18:$18,$C$2,'Calculation Sheet (Trading)'!$3:$3,AB$4)+SUMIFS('Calculation Sheet (Pre-Op)'!63:63,'Calculation Sheet (Pre-Op)'!$5:$5,$C$2,'Calculation Sheet (Pre-Op)'!$3:$3,AB$4)</f>
        <v>0</v>
      </c>
      <c r="AD70" s="28">
        <f t="shared" si="31"/>
        <v>0</v>
      </c>
      <c r="AE70" s="18">
        <f>IF($C$2="Adjusted",'Calculation Sheet (Pre-Op)'!AF63,0)</f>
        <v>0</v>
      </c>
      <c r="AF70" s="29">
        <f t="shared" si="32"/>
        <v>0</v>
      </c>
    </row>
    <row r="71" spans="1:35" x14ac:dyDescent="0.25">
      <c r="C71" s="62" t="s">
        <v>23</v>
      </c>
      <c r="D71" s="8" t="e">
        <f>SUM(D72:D73)</f>
        <v>#DIV/0!</v>
      </c>
      <c r="E71" s="8" t="e">
        <f t="shared" ref="E71:AB71" si="36">SUM(E72:E73)</f>
        <v>#DIV/0!</v>
      </c>
      <c r="F71" s="8" t="e">
        <f t="shared" si="36"/>
        <v>#DIV/0!</v>
      </c>
      <c r="G71" s="8" t="e">
        <f t="shared" si="36"/>
        <v>#DIV/0!</v>
      </c>
      <c r="H71" s="8" t="e">
        <f t="shared" si="36"/>
        <v>#DIV/0!</v>
      </c>
      <c r="I71" s="8" t="e">
        <f t="shared" si="36"/>
        <v>#DIV/0!</v>
      </c>
      <c r="J71" s="8" t="e">
        <f t="shared" si="36"/>
        <v>#DIV/0!</v>
      </c>
      <c r="K71" s="8" t="e">
        <f t="shared" si="36"/>
        <v>#DIV/0!</v>
      </c>
      <c r="L71" s="8" t="e">
        <f t="shared" si="36"/>
        <v>#DIV/0!</v>
      </c>
      <c r="M71" s="8" t="e">
        <f t="shared" si="36"/>
        <v>#DIV/0!</v>
      </c>
      <c r="N71" s="8" t="e">
        <f t="shared" si="36"/>
        <v>#DIV/0!</v>
      </c>
      <c r="O71" s="8" t="e">
        <f t="shared" si="36"/>
        <v>#DIV/0!</v>
      </c>
      <c r="P71" s="8" t="e">
        <f t="shared" si="36"/>
        <v>#DIV/0!</v>
      </c>
      <c r="Q71" s="8" t="e">
        <f t="shared" si="36"/>
        <v>#DIV/0!</v>
      </c>
      <c r="R71" s="8" t="e">
        <f t="shared" si="36"/>
        <v>#DIV/0!</v>
      </c>
      <c r="S71" s="8" t="e">
        <f t="shared" si="36"/>
        <v>#DIV/0!</v>
      </c>
      <c r="T71" s="8" t="e">
        <f t="shared" si="36"/>
        <v>#DIV/0!</v>
      </c>
      <c r="U71" s="8" t="e">
        <f t="shared" si="36"/>
        <v>#DIV/0!</v>
      </c>
      <c r="V71" s="8" t="e">
        <f t="shared" si="36"/>
        <v>#DIV/0!</v>
      </c>
      <c r="W71" s="8" t="e">
        <f t="shared" si="36"/>
        <v>#DIV/0!</v>
      </c>
      <c r="X71" s="8" t="e">
        <f t="shared" si="36"/>
        <v>#DIV/0!</v>
      </c>
      <c r="Y71" s="8" t="e">
        <f t="shared" si="36"/>
        <v>#DIV/0!</v>
      </c>
      <c r="Z71" s="8" t="e">
        <f t="shared" si="36"/>
        <v>#DIV/0!</v>
      </c>
      <c r="AA71" s="8" t="e">
        <f t="shared" si="36"/>
        <v>#DIV/0!</v>
      </c>
      <c r="AB71" s="72" t="e">
        <f t="shared" si="36"/>
        <v>#DIV/0!</v>
      </c>
      <c r="AD71" s="164" t="e">
        <f t="shared" si="31"/>
        <v>#DIV/0!</v>
      </c>
      <c r="AE71" s="8">
        <f>IF($C$2="Adjusted",'Calculation Sheet (Pre-Op)'!AF64,0)</f>
        <v>0</v>
      </c>
      <c r="AF71" s="72" t="e">
        <f t="shared" si="32"/>
        <v>#DIV/0!</v>
      </c>
    </row>
    <row r="72" spans="1:35" x14ac:dyDescent="0.25">
      <c r="A72" s="329" t="s">
        <v>68</v>
      </c>
      <c r="C72" s="69" t="s">
        <v>57</v>
      </c>
      <c r="D72" s="18" t="e">
        <f>SUMIFS('Calculation Sheet (Trading)'!85:85,'Calculation Sheet (Trading)'!$18:$18,$C$2,'Calculation Sheet (Trading)'!$3:$3,D$4)+SUMIFS('Calculation Sheet (Pre-Op)'!65:65,'Calculation Sheet (Pre-Op)'!$5:$5,$C$2,'Calculation Sheet (Pre-Op)'!$3:$3,D$4)</f>
        <v>#DIV/0!</v>
      </c>
      <c r="E72" s="18" t="e">
        <f>SUMIFS('Calculation Sheet (Trading)'!85:85,'Calculation Sheet (Trading)'!$18:$18,$C$2,'Calculation Sheet (Trading)'!$3:$3,E$4)+SUMIFS('Calculation Sheet (Pre-Op)'!65:65,'Calculation Sheet (Pre-Op)'!$5:$5,$C$2,'Calculation Sheet (Pre-Op)'!$3:$3,E$4)</f>
        <v>#DIV/0!</v>
      </c>
      <c r="F72" s="18" t="e">
        <f>SUMIFS('Calculation Sheet (Trading)'!85:85,'Calculation Sheet (Trading)'!$18:$18,$C$2,'Calculation Sheet (Trading)'!$3:$3,F$4)+SUMIFS('Calculation Sheet (Pre-Op)'!65:65,'Calculation Sheet (Pre-Op)'!$5:$5,$C$2,'Calculation Sheet (Pre-Op)'!$3:$3,F$4)</f>
        <v>#DIV/0!</v>
      </c>
      <c r="G72" s="18" t="e">
        <f>SUMIFS('Calculation Sheet (Trading)'!85:85,'Calculation Sheet (Trading)'!$18:$18,$C$2,'Calculation Sheet (Trading)'!$3:$3,G$4)+SUMIFS('Calculation Sheet (Pre-Op)'!65:65,'Calculation Sheet (Pre-Op)'!$5:$5,$C$2,'Calculation Sheet (Pre-Op)'!$3:$3,G$4)</f>
        <v>#DIV/0!</v>
      </c>
      <c r="H72" s="18" t="e">
        <f>SUMIFS('Calculation Sheet (Trading)'!85:85,'Calculation Sheet (Trading)'!$18:$18,$C$2,'Calculation Sheet (Trading)'!$3:$3,H$4)+SUMIFS('Calculation Sheet (Pre-Op)'!65:65,'Calculation Sheet (Pre-Op)'!$5:$5,$C$2,'Calculation Sheet (Pre-Op)'!$3:$3,H$4)</f>
        <v>#DIV/0!</v>
      </c>
      <c r="I72" s="18" t="e">
        <f>SUMIFS('Calculation Sheet (Trading)'!85:85,'Calculation Sheet (Trading)'!$18:$18,$C$2,'Calculation Sheet (Trading)'!$3:$3,I$4)+SUMIFS('Calculation Sheet (Pre-Op)'!65:65,'Calculation Sheet (Pre-Op)'!$5:$5,$C$2,'Calculation Sheet (Pre-Op)'!$3:$3,I$4)</f>
        <v>#DIV/0!</v>
      </c>
      <c r="J72" s="18" t="e">
        <f>SUMIFS('Calculation Sheet (Trading)'!85:85,'Calculation Sheet (Trading)'!$18:$18,$C$2,'Calculation Sheet (Trading)'!$3:$3,J$4)+SUMIFS('Calculation Sheet (Pre-Op)'!65:65,'Calculation Sheet (Pre-Op)'!$5:$5,$C$2,'Calculation Sheet (Pre-Op)'!$3:$3,J$4)</f>
        <v>#DIV/0!</v>
      </c>
      <c r="K72" s="18" t="e">
        <f>SUMIFS('Calculation Sheet (Trading)'!85:85,'Calculation Sheet (Trading)'!$18:$18,$C$2,'Calculation Sheet (Trading)'!$3:$3,K$4)+SUMIFS('Calculation Sheet (Pre-Op)'!65:65,'Calculation Sheet (Pre-Op)'!$5:$5,$C$2,'Calculation Sheet (Pre-Op)'!$3:$3,K$4)</f>
        <v>#DIV/0!</v>
      </c>
      <c r="L72" s="18" t="e">
        <f>SUMIFS('Calculation Sheet (Trading)'!85:85,'Calculation Sheet (Trading)'!$18:$18,$C$2,'Calculation Sheet (Trading)'!$3:$3,L$4)+SUMIFS('Calculation Sheet (Pre-Op)'!65:65,'Calculation Sheet (Pre-Op)'!$5:$5,$C$2,'Calculation Sheet (Pre-Op)'!$3:$3,L$4)</f>
        <v>#DIV/0!</v>
      </c>
      <c r="M72" s="18" t="e">
        <f>SUMIFS('Calculation Sheet (Trading)'!85:85,'Calculation Sheet (Trading)'!$18:$18,$C$2,'Calculation Sheet (Trading)'!$3:$3,M$4)+SUMIFS('Calculation Sheet (Pre-Op)'!65:65,'Calculation Sheet (Pre-Op)'!$5:$5,$C$2,'Calculation Sheet (Pre-Op)'!$3:$3,M$4)</f>
        <v>#DIV/0!</v>
      </c>
      <c r="N72" s="18" t="e">
        <f>SUMIFS('Calculation Sheet (Trading)'!85:85,'Calculation Sheet (Trading)'!$18:$18,$C$2,'Calculation Sheet (Trading)'!$3:$3,N$4)+SUMIFS('Calculation Sheet (Pre-Op)'!65:65,'Calculation Sheet (Pre-Op)'!$5:$5,$C$2,'Calculation Sheet (Pre-Op)'!$3:$3,N$4)</f>
        <v>#DIV/0!</v>
      </c>
      <c r="O72" s="18" t="e">
        <f>SUMIFS('Calculation Sheet (Trading)'!85:85,'Calculation Sheet (Trading)'!$18:$18,$C$2,'Calculation Sheet (Trading)'!$3:$3,O$4)+SUMIFS('Calculation Sheet (Pre-Op)'!65:65,'Calculation Sheet (Pre-Op)'!$5:$5,$C$2,'Calculation Sheet (Pre-Op)'!$3:$3,O$4)</f>
        <v>#DIV/0!</v>
      </c>
      <c r="P72" s="18" t="e">
        <f>SUMIFS('Calculation Sheet (Trading)'!85:85,'Calculation Sheet (Trading)'!$18:$18,$C$2,'Calculation Sheet (Trading)'!$3:$3,P$4)+SUMIFS('Calculation Sheet (Pre-Op)'!65:65,'Calculation Sheet (Pre-Op)'!$5:$5,$C$2,'Calculation Sheet (Pre-Op)'!$3:$3,P$4)</f>
        <v>#DIV/0!</v>
      </c>
      <c r="Q72" s="18" t="e">
        <f>SUMIFS('Calculation Sheet (Trading)'!85:85,'Calculation Sheet (Trading)'!$18:$18,$C$2,'Calculation Sheet (Trading)'!$3:$3,Q$4)+SUMIFS('Calculation Sheet (Pre-Op)'!65:65,'Calculation Sheet (Pre-Op)'!$5:$5,$C$2,'Calculation Sheet (Pre-Op)'!$3:$3,Q$4)</f>
        <v>#DIV/0!</v>
      </c>
      <c r="R72" s="18" t="e">
        <f>SUMIFS('Calculation Sheet (Trading)'!85:85,'Calculation Sheet (Trading)'!$18:$18,$C$2,'Calculation Sheet (Trading)'!$3:$3,R$4)+SUMIFS('Calculation Sheet (Pre-Op)'!65:65,'Calculation Sheet (Pre-Op)'!$5:$5,$C$2,'Calculation Sheet (Pre-Op)'!$3:$3,R$4)</f>
        <v>#DIV/0!</v>
      </c>
      <c r="S72" s="18" t="e">
        <f>SUMIFS('Calculation Sheet (Trading)'!85:85,'Calculation Sheet (Trading)'!$18:$18,$C$2,'Calculation Sheet (Trading)'!$3:$3,S$4)+SUMIFS('Calculation Sheet (Pre-Op)'!65:65,'Calculation Sheet (Pre-Op)'!$5:$5,$C$2,'Calculation Sheet (Pre-Op)'!$3:$3,S$4)</f>
        <v>#DIV/0!</v>
      </c>
      <c r="T72" s="18" t="e">
        <f>SUMIFS('Calculation Sheet (Trading)'!85:85,'Calculation Sheet (Trading)'!$18:$18,$C$2,'Calculation Sheet (Trading)'!$3:$3,T$4)+SUMIFS('Calculation Sheet (Pre-Op)'!65:65,'Calculation Sheet (Pre-Op)'!$5:$5,$C$2,'Calculation Sheet (Pre-Op)'!$3:$3,T$4)</f>
        <v>#DIV/0!</v>
      </c>
      <c r="U72" s="18" t="e">
        <f>SUMIFS('Calculation Sheet (Trading)'!85:85,'Calculation Sheet (Trading)'!$18:$18,$C$2,'Calculation Sheet (Trading)'!$3:$3,U$4)+SUMIFS('Calculation Sheet (Pre-Op)'!65:65,'Calculation Sheet (Pre-Op)'!$5:$5,$C$2,'Calculation Sheet (Pre-Op)'!$3:$3,U$4)</f>
        <v>#DIV/0!</v>
      </c>
      <c r="V72" s="18" t="e">
        <f>SUMIFS('Calculation Sheet (Trading)'!85:85,'Calculation Sheet (Trading)'!$18:$18,$C$2,'Calculation Sheet (Trading)'!$3:$3,V$4)+SUMIFS('Calculation Sheet (Pre-Op)'!65:65,'Calculation Sheet (Pre-Op)'!$5:$5,$C$2,'Calculation Sheet (Pre-Op)'!$3:$3,V$4)</f>
        <v>#DIV/0!</v>
      </c>
      <c r="W72" s="18" t="e">
        <f>SUMIFS('Calculation Sheet (Trading)'!85:85,'Calculation Sheet (Trading)'!$18:$18,$C$2,'Calculation Sheet (Trading)'!$3:$3,W$4)+SUMIFS('Calculation Sheet (Pre-Op)'!65:65,'Calculation Sheet (Pre-Op)'!$5:$5,$C$2,'Calculation Sheet (Pre-Op)'!$3:$3,W$4)</f>
        <v>#DIV/0!</v>
      </c>
      <c r="X72" s="18" t="e">
        <f>SUMIFS('Calculation Sheet (Trading)'!85:85,'Calculation Sheet (Trading)'!$18:$18,$C$2,'Calculation Sheet (Trading)'!$3:$3,X$4)+SUMIFS('Calculation Sheet (Pre-Op)'!65:65,'Calculation Sheet (Pre-Op)'!$5:$5,$C$2,'Calculation Sheet (Pre-Op)'!$3:$3,X$4)</f>
        <v>#DIV/0!</v>
      </c>
      <c r="Y72" s="18" t="e">
        <f>SUMIFS('Calculation Sheet (Trading)'!85:85,'Calculation Sheet (Trading)'!$18:$18,$C$2,'Calculation Sheet (Trading)'!$3:$3,Y$4)+SUMIFS('Calculation Sheet (Pre-Op)'!65:65,'Calculation Sheet (Pre-Op)'!$5:$5,$C$2,'Calculation Sheet (Pre-Op)'!$3:$3,Y$4)</f>
        <v>#DIV/0!</v>
      </c>
      <c r="Z72" s="18" t="e">
        <f>SUMIFS('Calculation Sheet (Trading)'!85:85,'Calculation Sheet (Trading)'!$18:$18,$C$2,'Calculation Sheet (Trading)'!$3:$3,Z$4)+SUMIFS('Calculation Sheet (Pre-Op)'!65:65,'Calculation Sheet (Pre-Op)'!$5:$5,$C$2,'Calculation Sheet (Pre-Op)'!$3:$3,Z$4)</f>
        <v>#DIV/0!</v>
      </c>
      <c r="AA72" s="18" t="e">
        <f>SUMIFS('Calculation Sheet (Trading)'!85:85,'Calculation Sheet (Trading)'!$18:$18,$C$2,'Calculation Sheet (Trading)'!$3:$3,AA$4)+SUMIFS('Calculation Sheet (Pre-Op)'!65:65,'Calculation Sheet (Pre-Op)'!$5:$5,$C$2,'Calculation Sheet (Pre-Op)'!$3:$3,AA$4)</f>
        <v>#DIV/0!</v>
      </c>
      <c r="AB72" s="29" t="e">
        <f>SUMIFS('Calculation Sheet (Trading)'!85:85,'Calculation Sheet (Trading)'!$18:$18,$C$2,'Calculation Sheet (Trading)'!$3:$3,AB$4)+SUMIFS('Calculation Sheet (Pre-Op)'!65:65,'Calculation Sheet (Pre-Op)'!$5:$5,$C$2,'Calculation Sheet (Pre-Op)'!$3:$3,AB$4)</f>
        <v>#DIV/0!</v>
      </c>
      <c r="AD72" s="28" t="e">
        <f t="shared" si="31"/>
        <v>#DIV/0!</v>
      </c>
      <c r="AE72" s="18">
        <f>IF($C$2="Adjusted",'Calculation Sheet (Pre-Op)'!AF65,0)</f>
        <v>0</v>
      </c>
      <c r="AF72" s="29" t="e">
        <f t="shared" si="32"/>
        <v>#DIV/0!</v>
      </c>
    </row>
    <row r="73" spans="1:35" x14ac:dyDescent="0.25">
      <c r="A73" s="329" t="s">
        <v>69</v>
      </c>
      <c r="C73" s="69" t="s">
        <v>58</v>
      </c>
      <c r="D73" s="18" t="e">
        <f>SUMIFS('Calculation Sheet (Trading)'!86:86,'Calculation Sheet (Trading)'!$18:$18,$C$2,'Calculation Sheet (Trading)'!$3:$3,D$4)+SUMIFS('Calculation Sheet (Pre-Op)'!66:66,'Calculation Sheet (Pre-Op)'!$5:$5,$C$2,'Calculation Sheet (Pre-Op)'!$3:$3,D$4)</f>
        <v>#DIV/0!</v>
      </c>
      <c r="E73" s="18" t="e">
        <f>SUMIFS('Calculation Sheet (Trading)'!86:86,'Calculation Sheet (Trading)'!$18:$18,$C$2,'Calculation Sheet (Trading)'!$3:$3,E$4)+SUMIFS('Calculation Sheet (Pre-Op)'!66:66,'Calculation Sheet (Pre-Op)'!$5:$5,$C$2,'Calculation Sheet (Pre-Op)'!$3:$3,E$4)</f>
        <v>#DIV/0!</v>
      </c>
      <c r="F73" s="18" t="e">
        <f>SUMIFS('Calculation Sheet (Trading)'!86:86,'Calculation Sheet (Trading)'!$18:$18,$C$2,'Calculation Sheet (Trading)'!$3:$3,F$4)+SUMIFS('Calculation Sheet (Pre-Op)'!66:66,'Calculation Sheet (Pre-Op)'!$5:$5,$C$2,'Calculation Sheet (Pre-Op)'!$3:$3,F$4)</f>
        <v>#DIV/0!</v>
      </c>
      <c r="G73" s="18" t="e">
        <f>SUMIFS('Calculation Sheet (Trading)'!86:86,'Calculation Sheet (Trading)'!$18:$18,$C$2,'Calculation Sheet (Trading)'!$3:$3,G$4)+SUMIFS('Calculation Sheet (Pre-Op)'!66:66,'Calculation Sheet (Pre-Op)'!$5:$5,$C$2,'Calculation Sheet (Pre-Op)'!$3:$3,G$4)</f>
        <v>#DIV/0!</v>
      </c>
      <c r="H73" s="18" t="e">
        <f>SUMIFS('Calculation Sheet (Trading)'!86:86,'Calculation Sheet (Trading)'!$18:$18,$C$2,'Calculation Sheet (Trading)'!$3:$3,H$4)+SUMIFS('Calculation Sheet (Pre-Op)'!66:66,'Calculation Sheet (Pre-Op)'!$5:$5,$C$2,'Calculation Sheet (Pre-Op)'!$3:$3,H$4)</f>
        <v>#DIV/0!</v>
      </c>
      <c r="I73" s="18" t="e">
        <f>SUMIFS('Calculation Sheet (Trading)'!86:86,'Calculation Sheet (Trading)'!$18:$18,$C$2,'Calculation Sheet (Trading)'!$3:$3,I$4)+SUMIFS('Calculation Sheet (Pre-Op)'!66:66,'Calculation Sheet (Pre-Op)'!$5:$5,$C$2,'Calculation Sheet (Pre-Op)'!$3:$3,I$4)</f>
        <v>#DIV/0!</v>
      </c>
      <c r="J73" s="18" t="e">
        <f>SUMIFS('Calculation Sheet (Trading)'!86:86,'Calculation Sheet (Trading)'!$18:$18,$C$2,'Calculation Sheet (Trading)'!$3:$3,J$4)+SUMIFS('Calculation Sheet (Pre-Op)'!66:66,'Calculation Sheet (Pre-Op)'!$5:$5,$C$2,'Calculation Sheet (Pre-Op)'!$3:$3,J$4)</f>
        <v>#DIV/0!</v>
      </c>
      <c r="K73" s="18" t="e">
        <f>SUMIFS('Calculation Sheet (Trading)'!86:86,'Calculation Sheet (Trading)'!$18:$18,$C$2,'Calculation Sheet (Trading)'!$3:$3,K$4)+SUMIFS('Calculation Sheet (Pre-Op)'!66:66,'Calculation Sheet (Pre-Op)'!$5:$5,$C$2,'Calculation Sheet (Pre-Op)'!$3:$3,K$4)</f>
        <v>#DIV/0!</v>
      </c>
      <c r="L73" s="18" t="e">
        <f>SUMIFS('Calculation Sheet (Trading)'!86:86,'Calculation Sheet (Trading)'!$18:$18,$C$2,'Calculation Sheet (Trading)'!$3:$3,L$4)+SUMIFS('Calculation Sheet (Pre-Op)'!66:66,'Calculation Sheet (Pre-Op)'!$5:$5,$C$2,'Calculation Sheet (Pre-Op)'!$3:$3,L$4)</f>
        <v>#DIV/0!</v>
      </c>
      <c r="M73" s="18" t="e">
        <f>SUMIFS('Calculation Sheet (Trading)'!86:86,'Calculation Sheet (Trading)'!$18:$18,$C$2,'Calculation Sheet (Trading)'!$3:$3,M$4)+SUMIFS('Calculation Sheet (Pre-Op)'!66:66,'Calculation Sheet (Pre-Op)'!$5:$5,$C$2,'Calculation Sheet (Pre-Op)'!$3:$3,M$4)</f>
        <v>#DIV/0!</v>
      </c>
      <c r="N73" s="18" t="e">
        <f>SUMIFS('Calculation Sheet (Trading)'!86:86,'Calculation Sheet (Trading)'!$18:$18,$C$2,'Calculation Sheet (Trading)'!$3:$3,N$4)+SUMIFS('Calculation Sheet (Pre-Op)'!66:66,'Calculation Sheet (Pre-Op)'!$5:$5,$C$2,'Calculation Sheet (Pre-Op)'!$3:$3,N$4)</f>
        <v>#DIV/0!</v>
      </c>
      <c r="O73" s="18" t="e">
        <f>SUMIFS('Calculation Sheet (Trading)'!86:86,'Calculation Sheet (Trading)'!$18:$18,$C$2,'Calculation Sheet (Trading)'!$3:$3,O$4)+SUMIFS('Calculation Sheet (Pre-Op)'!66:66,'Calculation Sheet (Pre-Op)'!$5:$5,$C$2,'Calculation Sheet (Pre-Op)'!$3:$3,O$4)</f>
        <v>#DIV/0!</v>
      </c>
      <c r="P73" s="18" t="e">
        <f>SUMIFS('Calculation Sheet (Trading)'!86:86,'Calculation Sheet (Trading)'!$18:$18,$C$2,'Calculation Sheet (Trading)'!$3:$3,P$4)+SUMIFS('Calculation Sheet (Pre-Op)'!66:66,'Calculation Sheet (Pre-Op)'!$5:$5,$C$2,'Calculation Sheet (Pre-Op)'!$3:$3,P$4)</f>
        <v>#DIV/0!</v>
      </c>
      <c r="Q73" s="18" t="e">
        <f>SUMIFS('Calculation Sheet (Trading)'!86:86,'Calculation Sheet (Trading)'!$18:$18,$C$2,'Calculation Sheet (Trading)'!$3:$3,Q$4)+SUMIFS('Calculation Sheet (Pre-Op)'!66:66,'Calculation Sheet (Pre-Op)'!$5:$5,$C$2,'Calculation Sheet (Pre-Op)'!$3:$3,Q$4)</f>
        <v>#DIV/0!</v>
      </c>
      <c r="R73" s="18" t="e">
        <f>SUMIFS('Calculation Sheet (Trading)'!86:86,'Calculation Sheet (Trading)'!$18:$18,$C$2,'Calculation Sheet (Trading)'!$3:$3,R$4)+SUMIFS('Calculation Sheet (Pre-Op)'!66:66,'Calculation Sheet (Pre-Op)'!$5:$5,$C$2,'Calculation Sheet (Pre-Op)'!$3:$3,R$4)</f>
        <v>#DIV/0!</v>
      </c>
      <c r="S73" s="18" t="e">
        <f>SUMIFS('Calculation Sheet (Trading)'!86:86,'Calculation Sheet (Trading)'!$18:$18,$C$2,'Calculation Sheet (Trading)'!$3:$3,S$4)+SUMIFS('Calculation Sheet (Pre-Op)'!66:66,'Calculation Sheet (Pre-Op)'!$5:$5,$C$2,'Calculation Sheet (Pre-Op)'!$3:$3,S$4)</f>
        <v>#DIV/0!</v>
      </c>
      <c r="T73" s="18" t="e">
        <f>SUMIFS('Calculation Sheet (Trading)'!86:86,'Calculation Sheet (Trading)'!$18:$18,$C$2,'Calculation Sheet (Trading)'!$3:$3,T$4)+SUMIFS('Calculation Sheet (Pre-Op)'!66:66,'Calculation Sheet (Pre-Op)'!$5:$5,$C$2,'Calculation Sheet (Pre-Op)'!$3:$3,T$4)</f>
        <v>#DIV/0!</v>
      </c>
      <c r="U73" s="18" t="e">
        <f>SUMIFS('Calculation Sheet (Trading)'!86:86,'Calculation Sheet (Trading)'!$18:$18,$C$2,'Calculation Sheet (Trading)'!$3:$3,U$4)+SUMIFS('Calculation Sheet (Pre-Op)'!66:66,'Calculation Sheet (Pre-Op)'!$5:$5,$C$2,'Calculation Sheet (Pre-Op)'!$3:$3,U$4)</f>
        <v>#DIV/0!</v>
      </c>
      <c r="V73" s="18" t="e">
        <f>SUMIFS('Calculation Sheet (Trading)'!86:86,'Calculation Sheet (Trading)'!$18:$18,$C$2,'Calculation Sheet (Trading)'!$3:$3,V$4)+SUMIFS('Calculation Sheet (Pre-Op)'!66:66,'Calculation Sheet (Pre-Op)'!$5:$5,$C$2,'Calculation Sheet (Pre-Op)'!$3:$3,V$4)</f>
        <v>#DIV/0!</v>
      </c>
      <c r="W73" s="18" t="e">
        <f>SUMIFS('Calculation Sheet (Trading)'!86:86,'Calculation Sheet (Trading)'!$18:$18,$C$2,'Calculation Sheet (Trading)'!$3:$3,W$4)+SUMIFS('Calculation Sheet (Pre-Op)'!66:66,'Calculation Sheet (Pre-Op)'!$5:$5,$C$2,'Calculation Sheet (Pre-Op)'!$3:$3,W$4)</f>
        <v>#DIV/0!</v>
      </c>
      <c r="X73" s="18" t="e">
        <f>SUMIFS('Calculation Sheet (Trading)'!86:86,'Calculation Sheet (Trading)'!$18:$18,$C$2,'Calculation Sheet (Trading)'!$3:$3,X$4)+SUMIFS('Calculation Sheet (Pre-Op)'!66:66,'Calculation Sheet (Pre-Op)'!$5:$5,$C$2,'Calculation Sheet (Pre-Op)'!$3:$3,X$4)</f>
        <v>#DIV/0!</v>
      </c>
      <c r="Y73" s="18" t="e">
        <f>SUMIFS('Calculation Sheet (Trading)'!86:86,'Calculation Sheet (Trading)'!$18:$18,$C$2,'Calculation Sheet (Trading)'!$3:$3,Y$4)+SUMIFS('Calculation Sheet (Pre-Op)'!66:66,'Calculation Sheet (Pre-Op)'!$5:$5,$C$2,'Calculation Sheet (Pre-Op)'!$3:$3,Y$4)</f>
        <v>#DIV/0!</v>
      </c>
      <c r="Z73" s="18" t="e">
        <f>SUMIFS('Calculation Sheet (Trading)'!86:86,'Calculation Sheet (Trading)'!$18:$18,$C$2,'Calculation Sheet (Trading)'!$3:$3,Z$4)+SUMIFS('Calculation Sheet (Pre-Op)'!66:66,'Calculation Sheet (Pre-Op)'!$5:$5,$C$2,'Calculation Sheet (Pre-Op)'!$3:$3,Z$4)</f>
        <v>#DIV/0!</v>
      </c>
      <c r="AA73" s="18" t="e">
        <f>SUMIFS('Calculation Sheet (Trading)'!86:86,'Calculation Sheet (Trading)'!$18:$18,$C$2,'Calculation Sheet (Trading)'!$3:$3,AA$4)+SUMIFS('Calculation Sheet (Pre-Op)'!66:66,'Calculation Sheet (Pre-Op)'!$5:$5,$C$2,'Calculation Sheet (Pre-Op)'!$3:$3,AA$4)</f>
        <v>#DIV/0!</v>
      </c>
      <c r="AB73" s="29" t="e">
        <f>SUMIFS('Calculation Sheet (Trading)'!86:86,'Calculation Sheet (Trading)'!$18:$18,$C$2,'Calculation Sheet (Trading)'!$3:$3,AB$4)+SUMIFS('Calculation Sheet (Pre-Op)'!66:66,'Calculation Sheet (Pre-Op)'!$5:$5,$C$2,'Calculation Sheet (Pre-Op)'!$3:$3,AB$4)</f>
        <v>#DIV/0!</v>
      </c>
      <c r="AD73" s="28" t="e">
        <f t="shared" si="31"/>
        <v>#DIV/0!</v>
      </c>
      <c r="AE73" s="18">
        <f>IF($C$2="Adjusted",'Calculation Sheet (Pre-Op)'!AF66,0)</f>
        <v>0</v>
      </c>
      <c r="AF73" s="29" t="e">
        <f t="shared" si="32"/>
        <v>#DIV/0!</v>
      </c>
    </row>
    <row r="74" spans="1:35" x14ac:dyDescent="0.25">
      <c r="C74" s="67" t="s">
        <v>24</v>
      </c>
      <c r="D74" s="6" t="e">
        <f>D56+D61+D66+D71</f>
        <v>#DIV/0!</v>
      </c>
      <c r="E74" s="6" t="e">
        <f t="shared" ref="E74:AB74" si="37">E56+E61+E66+E71</f>
        <v>#DIV/0!</v>
      </c>
      <c r="F74" s="6" t="e">
        <f t="shared" si="37"/>
        <v>#DIV/0!</v>
      </c>
      <c r="G74" s="6" t="e">
        <f t="shared" si="37"/>
        <v>#DIV/0!</v>
      </c>
      <c r="H74" s="6" t="e">
        <f t="shared" si="37"/>
        <v>#DIV/0!</v>
      </c>
      <c r="I74" s="6" t="e">
        <f t="shared" si="37"/>
        <v>#DIV/0!</v>
      </c>
      <c r="J74" s="6" t="e">
        <f t="shared" si="37"/>
        <v>#DIV/0!</v>
      </c>
      <c r="K74" s="6" t="e">
        <f t="shared" si="37"/>
        <v>#DIV/0!</v>
      </c>
      <c r="L74" s="6" t="e">
        <f t="shared" si="37"/>
        <v>#DIV/0!</v>
      </c>
      <c r="M74" s="6" t="e">
        <f t="shared" si="37"/>
        <v>#DIV/0!</v>
      </c>
      <c r="N74" s="6" t="e">
        <f t="shared" si="37"/>
        <v>#DIV/0!</v>
      </c>
      <c r="O74" s="6" t="e">
        <f t="shared" si="37"/>
        <v>#DIV/0!</v>
      </c>
      <c r="P74" s="6" t="e">
        <f t="shared" si="37"/>
        <v>#DIV/0!</v>
      </c>
      <c r="Q74" s="6" t="e">
        <f t="shared" si="37"/>
        <v>#DIV/0!</v>
      </c>
      <c r="R74" s="6" t="e">
        <f t="shared" si="37"/>
        <v>#DIV/0!</v>
      </c>
      <c r="S74" s="6" t="e">
        <f t="shared" si="37"/>
        <v>#DIV/0!</v>
      </c>
      <c r="T74" s="6" t="e">
        <f t="shared" si="37"/>
        <v>#DIV/0!</v>
      </c>
      <c r="U74" s="6" t="e">
        <f t="shared" si="37"/>
        <v>#DIV/0!</v>
      </c>
      <c r="V74" s="6" t="e">
        <f t="shared" si="37"/>
        <v>#DIV/0!</v>
      </c>
      <c r="W74" s="6" t="e">
        <f t="shared" si="37"/>
        <v>#DIV/0!</v>
      </c>
      <c r="X74" s="6" t="e">
        <f t="shared" si="37"/>
        <v>#DIV/0!</v>
      </c>
      <c r="Y74" s="6" t="e">
        <f t="shared" si="37"/>
        <v>#DIV/0!</v>
      </c>
      <c r="Z74" s="6" t="e">
        <f t="shared" si="37"/>
        <v>#DIV/0!</v>
      </c>
      <c r="AA74" s="6" t="e">
        <f t="shared" si="37"/>
        <v>#DIV/0!</v>
      </c>
      <c r="AB74" s="41" t="e">
        <f t="shared" si="37"/>
        <v>#DIV/0!</v>
      </c>
      <c r="AD74" s="40" t="e">
        <f t="shared" si="31"/>
        <v>#DIV/0!</v>
      </c>
      <c r="AE74" s="6">
        <f>IF($C$2="Adjusted",'Calculation Sheet (Pre-Op)'!AF67,0)</f>
        <v>0</v>
      </c>
      <c r="AF74" s="41" t="e">
        <f t="shared" si="32"/>
        <v>#DIV/0!</v>
      </c>
    </row>
    <row r="75" spans="1:35" x14ac:dyDescent="0.25">
      <c r="C75" s="6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29"/>
      <c r="AD75" s="28"/>
      <c r="AE75" s="18"/>
      <c r="AF75" s="29"/>
    </row>
    <row r="76" spans="1:35" x14ac:dyDescent="0.25">
      <c r="C76" s="6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9"/>
      <c r="AD76" s="28"/>
      <c r="AE76" s="18"/>
      <c r="AF76" s="29"/>
    </row>
    <row r="77" spans="1:35" s="15" customFormat="1" x14ac:dyDescent="0.25">
      <c r="A77" s="330"/>
      <c r="C77" s="58" t="s">
        <v>25</v>
      </c>
      <c r="D77" s="125" t="e">
        <f t="shared" ref="D77:AB77" si="38">D14-D44-D74</f>
        <v>#DIV/0!</v>
      </c>
      <c r="E77" s="125" t="e">
        <f t="shared" si="38"/>
        <v>#DIV/0!</v>
      </c>
      <c r="F77" s="125" t="e">
        <f t="shared" si="38"/>
        <v>#DIV/0!</v>
      </c>
      <c r="G77" s="125" t="e">
        <f t="shared" si="38"/>
        <v>#DIV/0!</v>
      </c>
      <c r="H77" s="125" t="e">
        <f t="shared" si="38"/>
        <v>#DIV/0!</v>
      </c>
      <c r="I77" s="125" t="e">
        <f t="shared" si="38"/>
        <v>#DIV/0!</v>
      </c>
      <c r="J77" s="125" t="e">
        <f t="shared" si="38"/>
        <v>#DIV/0!</v>
      </c>
      <c r="K77" s="125" t="e">
        <f t="shared" si="38"/>
        <v>#DIV/0!</v>
      </c>
      <c r="L77" s="125" t="e">
        <f t="shared" si="38"/>
        <v>#DIV/0!</v>
      </c>
      <c r="M77" s="125" t="e">
        <f t="shared" si="38"/>
        <v>#DIV/0!</v>
      </c>
      <c r="N77" s="125" t="e">
        <f t="shared" si="38"/>
        <v>#DIV/0!</v>
      </c>
      <c r="O77" s="125" t="e">
        <f t="shared" si="38"/>
        <v>#DIV/0!</v>
      </c>
      <c r="P77" s="125" t="e">
        <f t="shared" si="38"/>
        <v>#DIV/0!</v>
      </c>
      <c r="Q77" s="125" t="e">
        <f t="shared" si="38"/>
        <v>#DIV/0!</v>
      </c>
      <c r="R77" s="125" t="e">
        <f t="shared" si="38"/>
        <v>#DIV/0!</v>
      </c>
      <c r="S77" s="125" t="e">
        <f t="shared" si="38"/>
        <v>#DIV/0!</v>
      </c>
      <c r="T77" s="125" t="e">
        <f t="shared" si="38"/>
        <v>#DIV/0!</v>
      </c>
      <c r="U77" s="125" t="e">
        <f t="shared" si="38"/>
        <v>#DIV/0!</v>
      </c>
      <c r="V77" s="125" t="e">
        <f t="shared" si="38"/>
        <v>#DIV/0!</v>
      </c>
      <c r="W77" s="125" t="e">
        <f t="shared" si="38"/>
        <v>#DIV/0!</v>
      </c>
      <c r="X77" s="125" t="e">
        <f t="shared" si="38"/>
        <v>#DIV/0!</v>
      </c>
      <c r="Y77" s="125" t="e">
        <f t="shared" si="38"/>
        <v>#DIV/0!</v>
      </c>
      <c r="Z77" s="125" t="e">
        <f t="shared" si="38"/>
        <v>#DIV/0!</v>
      </c>
      <c r="AA77" s="125" t="e">
        <f t="shared" si="38"/>
        <v>#DIV/0!</v>
      </c>
      <c r="AB77" s="132" t="e">
        <f t="shared" si="38"/>
        <v>#DIV/0!</v>
      </c>
      <c r="AD77" s="163" t="e">
        <f t="shared" ref="AD77" si="39">SUMIFS($D77:$AB77,$D$3:$AB$3,AD$3)</f>
        <v>#DIV/0!</v>
      </c>
      <c r="AE77" s="125">
        <f>AE14-AE44-AE74</f>
        <v>0</v>
      </c>
      <c r="AF77" s="132" t="e">
        <f t="shared" ref="AF77" si="40">SUMIFS($D77:$AB77,$D$3:$AB$3,AF$3)+SUMIFS($D77:$AB77,$D$3:$AB$3,AF$2)-AE77</f>
        <v>#DIV/0!</v>
      </c>
      <c r="AG77" s="180" t="e">
        <f>SUM(D77:AB77)-SUM(AD77:AF77)</f>
        <v>#DIV/0!</v>
      </c>
    </row>
    <row r="78" spans="1:35" x14ac:dyDescent="0.25">
      <c r="C78" s="74" t="s">
        <v>26</v>
      </c>
      <c r="D78" s="9">
        <f t="shared" ref="D78:AB78" si="41">IFERROR(D77/D14,0)</f>
        <v>0</v>
      </c>
      <c r="E78" s="9">
        <f t="shared" si="41"/>
        <v>0</v>
      </c>
      <c r="F78" s="9">
        <f t="shared" si="41"/>
        <v>0</v>
      </c>
      <c r="G78" s="9">
        <f t="shared" si="41"/>
        <v>0</v>
      </c>
      <c r="H78" s="9">
        <f t="shared" si="41"/>
        <v>0</v>
      </c>
      <c r="I78" s="9">
        <f t="shared" si="41"/>
        <v>0</v>
      </c>
      <c r="J78" s="9">
        <f t="shared" si="41"/>
        <v>0</v>
      </c>
      <c r="K78" s="9">
        <f t="shared" si="41"/>
        <v>0</v>
      </c>
      <c r="L78" s="9">
        <f t="shared" si="41"/>
        <v>0</v>
      </c>
      <c r="M78" s="9">
        <f t="shared" si="41"/>
        <v>0</v>
      </c>
      <c r="N78" s="9">
        <f t="shared" si="41"/>
        <v>0</v>
      </c>
      <c r="O78" s="9">
        <f t="shared" si="41"/>
        <v>0</v>
      </c>
      <c r="P78" s="9">
        <f t="shared" si="41"/>
        <v>0</v>
      </c>
      <c r="Q78" s="9">
        <f t="shared" si="41"/>
        <v>0</v>
      </c>
      <c r="R78" s="9">
        <f t="shared" si="41"/>
        <v>0</v>
      </c>
      <c r="S78" s="9">
        <f t="shared" si="41"/>
        <v>0</v>
      </c>
      <c r="T78" s="9">
        <f t="shared" si="41"/>
        <v>0</v>
      </c>
      <c r="U78" s="9">
        <f t="shared" si="41"/>
        <v>0</v>
      </c>
      <c r="V78" s="9">
        <f t="shared" si="41"/>
        <v>0</v>
      </c>
      <c r="W78" s="9">
        <f t="shared" si="41"/>
        <v>0</v>
      </c>
      <c r="X78" s="9">
        <f t="shared" si="41"/>
        <v>0</v>
      </c>
      <c r="Y78" s="9">
        <f t="shared" si="41"/>
        <v>0</v>
      </c>
      <c r="Z78" s="9">
        <f t="shared" si="41"/>
        <v>0</v>
      </c>
      <c r="AA78" s="9">
        <f t="shared" si="41"/>
        <v>0</v>
      </c>
      <c r="AB78" s="44">
        <f t="shared" si="41"/>
        <v>0</v>
      </c>
      <c r="AD78" s="43">
        <f>IFERROR(AD77/AD14,0)</f>
        <v>0</v>
      </c>
      <c r="AE78" s="9">
        <f>IFERROR(AE77/AE14,0)</f>
        <v>0</v>
      </c>
      <c r="AF78" s="44">
        <f>IFERROR(AF77/AF14,0)</f>
        <v>0</v>
      </c>
    </row>
    <row r="79" spans="1:35" x14ac:dyDescent="0.25">
      <c r="C79" s="6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29"/>
      <c r="AD79" s="28"/>
      <c r="AE79" s="18"/>
      <c r="AF79" s="29"/>
    </row>
    <row r="80" spans="1:35" x14ac:dyDescent="0.25">
      <c r="C80" s="54" t="s">
        <v>27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29"/>
      <c r="AD80" s="28"/>
      <c r="AE80" s="18"/>
      <c r="AF80" s="29"/>
    </row>
    <row r="81" spans="1:35" x14ac:dyDescent="0.25">
      <c r="A81" s="329" t="s">
        <v>69</v>
      </c>
      <c r="C81" s="75" t="s">
        <v>28</v>
      </c>
      <c r="D81" s="18">
        <f>SUMIFS('Calculation Sheet (Trading)'!94:94,'Calculation Sheet (Trading)'!$18:$18,$C$2,'Calculation Sheet (Trading)'!$3:$3,D$4)+SUMIFS('Calculation Sheet (Pre-Op)'!71:71,'Calculation Sheet (Pre-Op)'!$5:$5,$C$2,'Calculation Sheet (Pre-Op)'!$3:$3,D$4)</f>
        <v>0</v>
      </c>
      <c r="E81" s="18">
        <f>SUMIFS('Calculation Sheet (Trading)'!94:94,'Calculation Sheet (Trading)'!$18:$18,$C$2,'Calculation Sheet (Trading)'!$3:$3,E$4)+SUMIFS('Calculation Sheet (Pre-Op)'!71:71,'Calculation Sheet (Pre-Op)'!$5:$5,$C$2,'Calculation Sheet (Pre-Op)'!$3:$3,E$4)</f>
        <v>0</v>
      </c>
      <c r="F81" s="18">
        <f>SUMIFS('Calculation Sheet (Trading)'!94:94,'Calculation Sheet (Trading)'!$18:$18,$C$2,'Calculation Sheet (Trading)'!$3:$3,F$4)+SUMIFS('Calculation Sheet (Pre-Op)'!71:71,'Calculation Sheet (Pre-Op)'!$5:$5,$C$2,'Calculation Sheet (Pre-Op)'!$3:$3,F$4)</f>
        <v>0</v>
      </c>
      <c r="G81" s="18">
        <f>SUMIFS('Calculation Sheet (Trading)'!94:94,'Calculation Sheet (Trading)'!$18:$18,$C$2,'Calculation Sheet (Trading)'!$3:$3,G$4)+SUMIFS('Calculation Sheet (Pre-Op)'!71:71,'Calculation Sheet (Pre-Op)'!$5:$5,$C$2,'Calculation Sheet (Pre-Op)'!$3:$3,G$4)</f>
        <v>0</v>
      </c>
      <c r="H81" s="18">
        <f>SUMIFS('Calculation Sheet (Trading)'!94:94,'Calculation Sheet (Trading)'!$18:$18,$C$2,'Calculation Sheet (Trading)'!$3:$3,H$4)+SUMIFS('Calculation Sheet (Pre-Op)'!71:71,'Calculation Sheet (Pre-Op)'!$5:$5,$C$2,'Calculation Sheet (Pre-Op)'!$3:$3,H$4)</f>
        <v>0</v>
      </c>
      <c r="I81" s="18">
        <f>SUMIFS('Calculation Sheet (Trading)'!94:94,'Calculation Sheet (Trading)'!$18:$18,$C$2,'Calculation Sheet (Trading)'!$3:$3,I$4)+SUMIFS('Calculation Sheet (Pre-Op)'!71:71,'Calculation Sheet (Pre-Op)'!$5:$5,$C$2,'Calculation Sheet (Pre-Op)'!$3:$3,I$4)</f>
        <v>0</v>
      </c>
      <c r="J81" s="18">
        <f>SUMIFS('Calculation Sheet (Trading)'!94:94,'Calculation Sheet (Trading)'!$18:$18,$C$2,'Calculation Sheet (Trading)'!$3:$3,J$4)+SUMIFS('Calculation Sheet (Pre-Op)'!71:71,'Calculation Sheet (Pre-Op)'!$5:$5,$C$2,'Calculation Sheet (Pre-Op)'!$3:$3,J$4)</f>
        <v>0</v>
      </c>
      <c r="K81" s="18">
        <f>SUMIFS('Calculation Sheet (Trading)'!94:94,'Calculation Sheet (Trading)'!$18:$18,$C$2,'Calculation Sheet (Trading)'!$3:$3,K$4)+SUMIFS('Calculation Sheet (Pre-Op)'!71:71,'Calculation Sheet (Pre-Op)'!$5:$5,$C$2,'Calculation Sheet (Pre-Op)'!$3:$3,K$4)</f>
        <v>0</v>
      </c>
      <c r="L81" s="18">
        <f>SUMIFS('Calculation Sheet (Trading)'!94:94,'Calculation Sheet (Trading)'!$18:$18,$C$2,'Calculation Sheet (Trading)'!$3:$3,L$4)+SUMIFS('Calculation Sheet (Pre-Op)'!71:71,'Calculation Sheet (Pre-Op)'!$5:$5,$C$2,'Calculation Sheet (Pre-Op)'!$3:$3,L$4)</f>
        <v>0</v>
      </c>
      <c r="M81" s="18">
        <f>SUMIFS('Calculation Sheet (Trading)'!94:94,'Calculation Sheet (Trading)'!$18:$18,$C$2,'Calculation Sheet (Trading)'!$3:$3,M$4)+SUMIFS('Calculation Sheet (Pre-Op)'!71:71,'Calculation Sheet (Pre-Op)'!$5:$5,$C$2,'Calculation Sheet (Pre-Op)'!$3:$3,M$4)</f>
        <v>0</v>
      </c>
      <c r="N81" s="18">
        <f>SUMIFS('Calculation Sheet (Trading)'!94:94,'Calculation Sheet (Trading)'!$18:$18,$C$2,'Calculation Sheet (Trading)'!$3:$3,N$4)+SUMIFS('Calculation Sheet (Pre-Op)'!71:71,'Calculation Sheet (Pre-Op)'!$5:$5,$C$2,'Calculation Sheet (Pre-Op)'!$3:$3,N$4)</f>
        <v>0</v>
      </c>
      <c r="O81" s="18">
        <f>SUMIFS('Calculation Sheet (Trading)'!94:94,'Calculation Sheet (Trading)'!$18:$18,$C$2,'Calculation Sheet (Trading)'!$3:$3,O$4)+SUMIFS('Calculation Sheet (Pre-Op)'!71:71,'Calculation Sheet (Pre-Op)'!$5:$5,$C$2,'Calculation Sheet (Pre-Op)'!$3:$3,O$4)</f>
        <v>0</v>
      </c>
      <c r="P81" s="18">
        <f>SUMIFS('Calculation Sheet (Trading)'!94:94,'Calculation Sheet (Trading)'!$18:$18,$C$2,'Calculation Sheet (Trading)'!$3:$3,P$4)+SUMIFS('Calculation Sheet (Pre-Op)'!71:71,'Calculation Sheet (Pre-Op)'!$5:$5,$C$2,'Calculation Sheet (Pre-Op)'!$3:$3,P$4)</f>
        <v>0</v>
      </c>
      <c r="Q81" s="18">
        <f>SUMIFS('Calculation Sheet (Trading)'!94:94,'Calculation Sheet (Trading)'!$18:$18,$C$2,'Calculation Sheet (Trading)'!$3:$3,Q$4)+SUMIFS('Calculation Sheet (Pre-Op)'!71:71,'Calculation Sheet (Pre-Op)'!$5:$5,$C$2,'Calculation Sheet (Pre-Op)'!$3:$3,Q$4)</f>
        <v>0</v>
      </c>
      <c r="R81" s="18">
        <f>SUMIFS('Calculation Sheet (Trading)'!94:94,'Calculation Sheet (Trading)'!$18:$18,$C$2,'Calculation Sheet (Trading)'!$3:$3,R$4)+SUMIFS('Calculation Sheet (Pre-Op)'!71:71,'Calculation Sheet (Pre-Op)'!$5:$5,$C$2,'Calculation Sheet (Pre-Op)'!$3:$3,R$4)</f>
        <v>0</v>
      </c>
      <c r="S81" s="18">
        <f>SUMIFS('Calculation Sheet (Trading)'!94:94,'Calculation Sheet (Trading)'!$18:$18,$C$2,'Calculation Sheet (Trading)'!$3:$3,S$4)+SUMIFS('Calculation Sheet (Pre-Op)'!71:71,'Calculation Sheet (Pre-Op)'!$5:$5,$C$2,'Calculation Sheet (Pre-Op)'!$3:$3,S$4)</f>
        <v>0</v>
      </c>
      <c r="T81" s="18">
        <f>SUMIFS('Calculation Sheet (Trading)'!94:94,'Calculation Sheet (Trading)'!$18:$18,$C$2,'Calculation Sheet (Trading)'!$3:$3,T$4)+SUMIFS('Calculation Sheet (Pre-Op)'!71:71,'Calculation Sheet (Pre-Op)'!$5:$5,$C$2,'Calculation Sheet (Pre-Op)'!$3:$3,T$4)</f>
        <v>0</v>
      </c>
      <c r="U81" s="18">
        <f>SUMIFS('Calculation Sheet (Trading)'!94:94,'Calculation Sheet (Trading)'!$18:$18,$C$2,'Calculation Sheet (Trading)'!$3:$3,U$4)+SUMIFS('Calculation Sheet (Pre-Op)'!71:71,'Calculation Sheet (Pre-Op)'!$5:$5,$C$2,'Calculation Sheet (Pre-Op)'!$3:$3,U$4)</f>
        <v>0</v>
      </c>
      <c r="V81" s="18">
        <f>SUMIFS('Calculation Sheet (Trading)'!94:94,'Calculation Sheet (Trading)'!$18:$18,$C$2,'Calculation Sheet (Trading)'!$3:$3,V$4)+SUMIFS('Calculation Sheet (Pre-Op)'!71:71,'Calculation Sheet (Pre-Op)'!$5:$5,$C$2,'Calculation Sheet (Pre-Op)'!$3:$3,V$4)</f>
        <v>0</v>
      </c>
      <c r="W81" s="18">
        <f>SUMIFS('Calculation Sheet (Trading)'!94:94,'Calculation Sheet (Trading)'!$18:$18,$C$2,'Calculation Sheet (Trading)'!$3:$3,W$4)+SUMIFS('Calculation Sheet (Pre-Op)'!71:71,'Calculation Sheet (Pre-Op)'!$5:$5,$C$2,'Calculation Sheet (Pre-Op)'!$3:$3,W$4)</f>
        <v>0</v>
      </c>
      <c r="X81" s="18">
        <f>SUMIFS('Calculation Sheet (Trading)'!94:94,'Calculation Sheet (Trading)'!$18:$18,$C$2,'Calculation Sheet (Trading)'!$3:$3,X$4)+SUMIFS('Calculation Sheet (Pre-Op)'!71:71,'Calculation Sheet (Pre-Op)'!$5:$5,$C$2,'Calculation Sheet (Pre-Op)'!$3:$3,X$4)</f>
        <v>0</v>
      </c>
      <c r="Y81" s="18">
        <f>SUMIFS('Calculation Sheet (Trading)'!94:94,'Calculation Sheet (Trading)'!$18:$18,$C$2,'Calculation Sheet (Trading)'!$3:$3,Y$4)+SUMIFS('Calculation Sheet (Pre-Op)'!71:71,'Calculation Sheet (Pre-Op)'!$5:$5,$C$2,'Calculation Sheet (Pre-Op)'!$3:$3,Y$4)</f>
        <v>0</v>
      </c>
      <c r="Z81" s="18">
        <f>SUMIFS('Calculation Sheet (Trading)'!94:94,'Calculation Sheet (Trading)'!$18:$18,$C$2,'Calculation Sheet (Trading)'!$3:$3,Z$4)+SUMIFS('Calculation Sheet (Pre-Op)'!71:71,'Calculation Sheet (Pre-Op)'!$5:$5,$C$2,'Calculation Sheet (Pre-Op)'!$3:$3,Z$4)</f>
        <v>0</v>
      </c>
      <c r="AA81" s="18">
        <f>SUMIFS('Calculation Sheet (Trading)'!94:94,'Calculation Sheet (Trading)'!$18:$18,$C$2,'Calculation Sheet (Trading)'!$3:$3,AA$4)+SUMIFS('Calculation Sheet (Pre-Op)'!71:71,'Calculation Sheet (Pre-Op)'!$5:$5,$C$2,'Calculation Sheet (Pre-Op)'!$3:$3,AA$4)</f>
        <v>0</v>
      </c>
      <c r="AB81" s="29">
        <f>SUMIFS('Calculation Sheet (Trading)'!94:94,'Calculation Sheet (Trading)'!$18:$18,$C$2,'Calculation Sheet (Trading)'!$3:$3,AB$4)+SUMIFS('Calculation Sheet (Pre-Op)'!71:71,'Calculation Sheet (Pre-Op)'!$5:$5,$C$2,'Calculation Sheet (Pre-Op)'!$3:$3,AB$4)</f>
        <v>0</v>
      </c>
      <c r="AD81" s="28">
        <f t="shared" ref="AD81:AD84" si="42">SUMIFS($D81:$AB81,$D$3:$AB$3,AD$3)</f>
        <v>0</v>
      </c>
      <c r="AE81" s="18">
        <f>IF($C$2="Adjusted",'Calculation Sheet (Pre-Op)'!AF71,0)</f>
        <v>0</v>
      </c>
      <c r="AF81" s="29">
        <f t="shared" ref="AF81:AF84" si="43">SUMIFS($D81:$AB81,$D$3:$AB$3,AF$3)+SUMIFS($D81:$AB81,$D$3:$AB$3,AF$2)-AE81</f>
        <v>0</v>
      </c>
    </row>
    <row r="82" spans="1:35" x14ac:dyDescent="0.25">
      <c r="A82" s="329" t="s">
        <v>69</v>
      </c>
      <c r="C82" s="75" t="s">
        <v>29</v>
      </c>
      <c r="D82" s="18">
        <f>SUMIFS('Calculation Sheet (Trading)'!95:95,'Calculation Sheet (Trading)'!$18:$18,$C$2,'Calculation Sheet (Trading)'!$3:$3,D$4)+SUMIFS('Calculation Sheet (Pre-Op)'!72:72,'Calculation Sheet (Pre-Op)'!$5:$5,$C$2,'Calculation Sheet (Pre-Op)'!$3:$3,D$4)</f>
        <v>0</v>
      </c>
      <c r="E82" s="18">
        <f>SUMIFS('Calculation Sheet (Trading)'!95:95,'Calculation Sheet (Trading)'!$18:$18,$C$2,'Calculation Sheet (Trading)'!$3:$3,E$4)+SUMIFS('Calculation Sheet (Pre-Op)'!72:72,'Calculation Sheet (Pre-Op)'!$5:$5,$C$2,'Calculation Sheet (Pre-Op)'!$3:$3,E$4)</f>
        <v>0</v>
      </c>
      <c r="F82" s="18">
        <f>SUMIFS('Calculation Sheet (Trading)'!95:95,'Calculation Sheet (Trading)'!$18:$18,$C$2,'Calculation Sheet (Trading)'!$3:$3,F$4)+SUMIFS('Calculation Sheet (Pre-Op)'!72:72,'Calculation Sheet (Pre-Op)'!$5:$5,$C$2,'Calculation Sheet (Pre-Op)'!$3:$3,F$4)</f>
        <v>0</v>
      </c>
      <c r="G82" s="18">
        <f>SUMIFS('Calculation Sheet (Trading)'!95:95,'Calculation Sheet (Trading)'!$18:$18,$C$2,'Calculation Sheet (Trading)'!$3:$3,G$4)+SUMIFS('Calculation Sheet (Pre-Op)'!72:72,'Calculation Sheet (Pre-Op)'!$5:$5,$C$2,'Calculation Sheet (Pre-Op)'!$3:$3,G$4)</f>
        <v>0</v>
      </c>
      <c r="H82" s="18">
        <f>SUMIFS('Calculation Sheet (Trading)'!95:95,'Calculation Sheet (Trading)'!$18:$18,$C$2,'Calculation Sheet (Trading)'!$3:$3,H$4)+SUMIFS('Calculation Sheet (Pre-Op)'!72:72,'Calculation Sheet (Pre-Op)'!$5:$5,$C$2,'Calculation Sheet (Pre-Op)'!$3:$3,H$4)</f>
        <v>0</v>
      </c>
      <c r="I82" s="18">
        <f>SUMIFS('Calculation Sheet (Trading)'!95:95,'Calculation Sheet (Trading)'!$18:$18,$C$2,'Calculation Sheet (Trading)'!$3:$3,I$4)+SUMIFS('Calculation Sheet (Pre-Op)'!72:72,'Calculation Sheet (Pre-Op)'!$5:$5,$C$2,'Calculation Sheet (Pre-Op)'!$3:$3,I$4)</f>
        <v>0</v>
      </c>
      <c r="J82" s="18">
        <f>SUMIFS('Calculation Sheet (Trading)'!95:95,'Calculation Sheet (Trading)'!$18:$18,$C$2,'Calculation Sheet (Trading)'!$3:$3,J$4)+SUMIFS('Calculation Sheet (Pre-Op)'!72:72,'Calculation Sheet (Pre-Op)'!$5:$5,$C$2,'Calculation Sheet (Pre-Op)'!$3:$3,J$4)</f>
        <v>0</v>
      </c>
      <c r="K82" s="18">
        <f>SUMIFS('Calculation Sheet (Trading)'!95:95,'Calculation Sheet (Trading)'!$18:$18,$C$2,'Calculation Sheet (Trading)'!$3:$3,K$4)+SUMIFS('Calculation Sheet (Pre-Op)'!72:72,'Calculation Sheet (Pre-Op)'!$5:$5,$C$2,'Calculation Sheet (Pre-Op)'!$3:$3,K$4)</f>
        <v>0</v>
      </c>
      <c r="L82" s="18">
        <f>SUMIFS('Calculation Sheet (Trading)'!95:95,'Calculation Sheet (Trading)'!$18:$18,$C$2,'Calculation Sheet (Trading)'!$3:$3,L$4)+SUMIFS('Calculation Sheet (Pre-Op)'!72:72,'Calculation Sheet (Pre-Op)'!$5:$5,$C$2,'Calculation Sheet (Pre-Op)'!$3:$3,L$4)</f>
        <v>0</v>
      </c>
      <c r="M82" s="18">
        <f>SUMIFS('Calculation Sheet (Trading)'!95:95,'Calculation Sheet (Trading)'!$18:$18,$C$2,'Calculation Sheet (Trading)'!$3:$3,M$4)+SUMIFS('Calculation Sheet (Pre-Op)'!72:72,'Calculation Sheet (Pre-Op)'!$5:$5,$C$2,'Calculation Sheet (Pre-Op)'!$3:$3,M$4)</f>
        <v>0</v>
      </c>
      <c r="N82" s="18">
        <f>SUMIFS('Calculation Sheet (Trading)'!95:95,'Calculation Sheet (Trading)'!$18:$18,$C$2,'Calculation Sheet (Trading)'!$3:$3,N$4)+SUMIFS('Calculation Sheet (Pre-Op)'!72:72,'Calculation Sheet (Pre-Op)'!$5:$5,$C$2,'Calculation Sheet (Pre-Op)'!$3:$3,N$4)</f>
        <v>0</v>
      </c>
      <c r="O82" s="18">
        <f>SUMIFS('Calculation Sheet (Trading)'!95:95,'Calculation Sheet (Trading)'!$18:$18,$C$2,'Calculation Sheet (Trading)'!$3:$3,O$4)+SUMIFS('Calculation Sheet (Pre-Op)'!72:72,'Calculation Sheet (Pre-Op)'!$5:$5,$C$2,'Calculation Sheet (Pre-Op)'!$3:$3,O$4)</f>
        <v>0</v>
      </c>
      <c r="P82" s="18">
        <f>SUMIFS('Calculation Sheet (Trading)'!95:95,'Calculation Sheet (Trading)'!$18:$18,$C$2,'Calculation Sheet (Trading)'!$3:$3,P$4)+SUMIFS('Calculation Sheet (Pre-Op)'!72:72,'Calculation Sheet (Pre-Op)'!$5:$5,$C$2,'Calculation Sheet (Pre-Op)'!$3:$3,P$4)</f>
        <v>0</v>
      </c>
      <c r="Q82" s="18">
        <f>SUMIFS('Calculation Sheet (Trading)'!95:95,'Calculation Sheet (Trading)'!$18:$18,$C$2,'Calculation Sheet (Trading)'!$3:$3,Q$4)+SUMIFS('Calculation Sheet (Pre-Op)'!72:72,'Calculation Sheet (Pre-Op)'!$5:$5,$C$2,'Calculation Sheet (Pre-Op)'!$3:$3,Q$4)</f>
        <v>0</v>
      </c>
      <c r="R82" s="18">
        <f>SUMIFS('Calculation Sheet (Trading)'!95:95,'Calculation Sheet (Trading)'!$18:$18,$C$2,'Calculation Sheet (Trading)'!$3:$3,R$4)+SUMIFS('Calculation Sheet (Pre-Op)'!72:72,'Calculation Sheet (Pre-Op)'!$5:$5,$C$2,'Calculation Sheet (Pre-Op)'!$3:$3,R$4)</f>
        <v>0</v>
      </c>
      <c r="S82" s="18">
        <f>SUMIFS('Calculation Sheet (Trading)'!95:95,'Calculation Sheet (Trading)'!$18:$18,$C$2,'Calculation Sheet (Trading)'!$3:$3,S$4)+SUMIFS('Calculation Sheet (Pre-Op)'!72:72,'Calculation Sheet (Pre-Op)'!$5:$5,$C$2,'Calculation Sheet (Pre-Op)'!$3:$3,S$4)</f>
        <v>0</v>
      </c>
      <c r="T82" s="18">
        <f>SUMIFS('Calculation Sheet (Trading)'!95:95,'Calculation Sheet (Trading)'!$18:$18,$C$2,'Calculation Sheet (Trading)'!$3:$3,T$4)+SUMIFS('Calculation Sheet (Pre-Op)'!72:72,'Calculation Sheet (Pre-Op)'!$5:$5,$C$2,'Calculation Sheet (Pre-Op)'!$3:$3,T$4)</f>
        <v>0</v>
      </c>
      <c r="U82" s="18">
        <f>SUMIFS('Calculation Sheet (Trading)'!95:95,'Calculation Sheet (Trading)'!$18:$18,$C$2,'Calculation Sheet (Trading)'!$3:$3,U$4)+SUMIFS('Calculation Sheet (Pre-Op)'!72:72,'Calculation Sheet (Pre-Op)'!$5:$5,$C$2,'Calculation Sheet (Pre-Op)'!$3:$3,U$4)</f>
        <v>0</v>
      </c>
      <c r="V82" s="18">
        <f>SUMIFS('Calculation Sheet (Trading)'!95:95,'Calculation Sheet (Trading)'!$18:$18,$C$2,'Calculation Sheet (Trading)'!$3:$3,V$4)+SUMIFS('Calculation Sheet (Pre-Op)'!72:72,'Calculation Sheet (Pre-Op)'!$5:$5,$C$2,'Calculation Sheet (Pre-Op)'!$3:$3,V$4)</f>
        <v>0</v>
      </c>
      <c r="W82" s="18">
        <f>SUMIFS('Calculation Sheet (Trading)'!95:95,'Calculation Sheet (Trading)'!$18:$18,$C$2,'Calculation Sheet (Trading)'!$3:$3,W$4)+SUMIFS('Calculation Sheet (Pre-Op)'!72:72,'Calculation Sheet (Pre-Op)'!$5:$5,$C$2,'Calculation Sheet (Pre-Op)'!$3:$3,W$4)</f>
        <v>0</v>
      </c>
      <c r="X82" s="18">
        <f>SUMIFS('Calculation Sheet (Trading)'!95:95,'Calculation Sheet (Trading)'!$18:$18,$C$2,'Calculation Sheet (Trading)'!$3:$3,X$4)+SUMIFS('Calculation Sheet (Pre-Op)'!72:72,'Calculation Sheet (Pre-Op)'!$5:$5,$C$2,'Calculation Sheet (Pre-Op)'!$3:$3,X$4)</f>
        <v>0</v>
      </c>
      <c r="Y82" s="18">
        <f>SUMIFS('Calculation Sheet (Trading)'!95:95,'Calculation Sheet (Trading)'!$18:$18,$C$2,'Calculation Sheet (Trading)'!$3:$3,Y$4)+SUMIFS('Calculation Sheet (Pre-Op)'!72:72,'Calculation Sheet (Pre-Op)'!$5:$5,$C$2,'Calculation Sheet (Pre-Op)'!$3:$3,Y$4)</f>
        <v>0</v>
      </c>
      <c r="Z82" s="18">
        <f>SUMIFS('Calculation Sheet (Trading)'!95:95,'Calculation Sheet (Trading)'!$18:$18,$C$2,'Calculation Sheet (Trading)'!$3:$3,Z$4)+SUMIFS('Calculation Sheet (Pre-Op)'!72:72,'Calculation Sheet (Pre-Op)'!$5:$5,$C$2,'Calculation Sheet (Pre-Op)'!$3:$3,Z$4)</f>
        <v>0</v>
      </c>
      <c r="AA82" s="18">
        <f>SUMIFS('Calculation Sheet (Trading)'!95:95,'Calculation Sheet (Trading)'!$18:$18,$C$2,'Calculation Sheet (Trading)'!$3:$3,AA$4)+SUMIFS('Calculation Sheet (Pre-Op)'!72:72,'Calculation Sheet (Pre-Op)'!$5:$5,$C$2,'Calculation Sheet (Pre-Op)'!$3:$3,AA$4)</f>
        <v>0</v>
      </c>
      <c r="AB82" s="29">
        <f>SUMIFS('Calculation Sheet (Trading)'!95:95,'Calculation Sheet (Trading)'!$18:$18,$C$2,'Calculation Sheet (Trading)'!$3:$3,AB$4)+SUMIFS('Calculation Sheet (Pre-Op)'!72:72,'Calculation Sheet (Pre-Op)'!$5:$5,$C$2,'Calculation Sheet (Pre-Op)'!$3:$3,AB$4)</f>
        <v>0</v>
      </c>
      <c r="AD82" s="28">
        <f t="shared" si="42"/>
        <v>0</v>
      </c>
      <c r="AE82" s="18">
        <f>IF($C$2="Adjusted",'Calculation Sheet (Pre-Op)'!AF72,0)</f>
        <v>0</v>
      </c>
      <c r="AF82" s="29">
        <f t="shared" si="43"/>
        <v>0</v>
      </c>
    </row>
    <row r="83" spans="1:35" x14ac:dyDescent="0.25">
      <c r="A83" s="329" t="s">
        <v>69</v>
      </c>
      <c r="C83" s="75" t="s">
        <v>30</v>
      </c>
      <c r="D83" s="18">
        <f>SUMIFS('Calculation Sheet (Trading)'!96:96,'Calculation Sheet (Trading)'!$18:$18,$C$2,'Calculation Sheet (Trading)'!$3:$3,D$4)+SUMIFS('Calculation Sheet (Pre-Op)'!73:73,'Calculation Sheet (Pre-Op)'!$5:$5,$C$2,'Calculation Sheet (Pre-Op)'!$3:$3,D$4)</f>
        <v>0</v>
      </c>
      <c r="E83" s="18">
        <f>SUMIFS('Calculation Sheet (Trading)'!96:96,'Calculation Sheet (Trading)'!$18:$18,$C$2,'Calculation Sheet (Trading)'!$3:$3,E$4)+SUMIFS('Calculation Sheet (Pre-Op)'!73:73,'Calculation Sheet (Pre-Op)'!$5:$5,$C$2,'Calculation Sheet (Pre-Op)'!$3:$3,E$4)</f>
        <v>0</v>
      </c>
      <c r="F83" s="18">
        <f>SUMIFS('Calculation Sheet (Trading)'!96:96,'Calculation Sheet (Trading)'!$18:$18,$C$2,'Calculation Sheet (Trading)'!$3:$3,F$4)+SUMIFS('Calculation Sheet (Pre-Op)'!73:73,'Calculation Sheet (Pre-Op)'!$5:$5,$C$2,'Calculation Sheet (Pre-Op)'!$3:$3,F$4)</f>
        <v>0</v>
      </c>
      <c r="G83" s="18">
        <f>SUMIFS('Calculation Sheet (Trading)'!96:96,'Calculation Sheet (Trading)'!$18:$18,$C$2,'Calculation Sheet (Trading)'!$3:$3,G$4)+SUMIFS('Calculation Sheet (Pre-Op)'!73:73,'Calculation Sheet (Pre-Op)'!$5:$5,$C$2,'Calculation Sheet (Pre-Op)'!$3:$3,G$4)</f>
        <v>0</v>
      </c>
      <c r="H83" s="18">
        <f>SUMIFS('Calculation Sheet (Trading)'!96:96,'Calculation Sheet (Trading)'!$18:$18,$C$2,'Calculation Sheet (Trading)'!$3:$3,H$4)+SUMIFS('Calculation Sheet (Pre-Op)'!73:73,'Calculation Sheet (Pre-Op)'!$5:$5,$C$2,'Calculation Sheet (Pre-Op)'!$3:$3,H$4)</f>
        <v>0</v>
      </c>
      <c r="I83" s="18">
        <f>SUMIFS('Calculation Sheet (Trading)'!96:96,'Calculation Sheet (Trading)'!$18:$18,$C$2,'Calculation Sheet (Trading)'!$3:$3,I$4)+SUMIFS('Calculation Sheet (Pre-Op)'!73:73,'Calculation Sheet (Pre-Op)'!$5:$5,$C$2,'Calculation Sheet (Pre-Op)'!$3:$3,I$4)</f>
        <v>0</v>
      </c>
      <c r="J83" s="18">
        <f>SUMIFS('Calculation Sheet (Trading)'!96:96,'Calculation Sheet (Trading)'!$18:$18,$C$2,'Calculation Sheet (Trading)'!$3:$3,J$4)+SUMIFS('Calculation Sheet (Pre-Op)'!73:73,'Calculation Sheet (Pre-Op)'!$5:$5,$C$2,'Calculation Sheet (Pre-Op)'!$3:$3,J$4)</f>
        <v>0</v>
      </c>
      <c r="K83" s="18">
        <f>SUMIFS('Calculation Sheet (Trading)'!96:96,'Calculation Sheet (Trading)'!$18:$18,$C$2,'Calculation Sheet (Trading)'!$3:$3,K$4)+SUMIFS('Calculation Sheet (Pre-Op)'!73:73,'Calculation Sheet (Pre-Op)'!$5:$5,$C$2,'Calculation Sheet (Pre-Op)'!$3:$3,K$4)</f>
        <v>0</v>
      </c>
      <c r="L83" s="18">
        <f>SUMIFS('Calculation Sheet (Trading)'!96:96,'Calculation Sheet (Trading)'!$18:$18,$C$2,'Calculation Sheet (Trading)'!$3:$3,L$4)+SUMIFS('Calculation Sheet (Pre-Op)'!73:73,'Calculation Sheet (Pre-Op)'!$5:$5,$C$2,'Calculation Sheet (Pre-Op)'!$3:$3,L$4)</f>
        <v>0</v>
      </c>
      <c r="M83" s="18">
        <f>SUMIFS('Calculation Sheet (Trading)'!96:96,'Calculation Sheet (Trading)'!$18:$18,$C$2,'Calculation Sheet (Trading)'!$3:$3,M$4)+SUMIFS('Calculation Sheet (Pre-Op)'!73:73,'Calculation Sheet (Pre-Op)'!$5:$5,$C$2,'Calculation Sheet (Pre-Op)'!$3:$3,M$4)</f>
        <v>0</v>
      </c>
      <c r="N83" s="18">
        <f>SUMIFS('Calculation Sheet (Trading)'!96:96,'Calculation Sheet (Trading)'!$18:$18,$C$2,'Calculation Sheet (Trading)'!$3:$3,N$4)+SUMIFS('Calculation Sheet (Pre-Op)'!73:73,'Calculation Sheet (Pre-Op)'!$5:$5,$C$2,'Calculation Sheet (Pre-Op)'!$3:$3,N$4)</f>
        <v>0</v>
      </c>
      <c r="O83" s="18">
        <f>SUMIFS('Calculation Sheet (Trading)'!96:96,'Calculation Sheet (Trading)'!$18:$18,$C$2,'Calculation Sheet (Trading)'!$3:$3,O$4)+SUMIFS('Calculation Sheet (Pre-Op)'!73:73,'Calculation Sheet (Pre-Op)'!$5:$5,$C$2,'Calculation Sheet (Pre-Op)'!$3:$3,O$4)</f>
        <v>0</v>
      </c>
      <c r="P83" s="18">
        <f>SUMIFS('Calculation Sheet (Trading)'!96:96,'Calculation Sheet (Trading)'!$18:$18,$C$2,'Calculation Sheet (Trading)'!$3:$3,P$4)+SUMIFS('Calculation Sheet (Pre-Op)'!73:73,'Calculation Sheet (Pre-Op)'!$5:$5,$C$2,'Calculation Sheet (Pre-Op)'!$3:$3,P$4)</f>
        <v>0</v>
      </c>
      <c r="Q83" s="18">
        <f>SUMIFS('Calculation Sheet (Trading)'!96:96,'Calculation Sheet (Trading)'!$18:$18,$C$2,'Calculation Sheet (Trading)'!$3:$3,Q$4)+SUMIFS('Calculation Sheet (Pre-Op)'!73:73,'Calculation Sheet (Pre-Op)'!$5:$5,$C$2,'Calculation Sheet (Pre-Op)'!$3:$3,Q$4)</f>
        <v>0</v>
      </c>
      <c r="R83" s="18">
        <f>SUMIFS('Calculation Sheet (Trading)'!96:96,'Calculation Sheet (Trading)'!$18:$18,$C$2,'Calculation Sheet (Trading)'!$3:$3,R$4)+SUMIFS('Calculation Sheet (Pre-Op)'!73:73,'Calculation Sheet (Pre-Op)'!$5:$5,$C$2,'Calculation Sheet (Pre-Op)'!$3:$3,R$4)</f>
        <v>0</v>
      </c>
      <c r="S83" s="18">
        <f>SUMIFS('Calculation Sheet (Trading)'!96:96,'Calculation Sheet (Trading)'!$18:$18,$C$2,'Calculation Sheet (Trading)'!$3:$3,S$4)+SUMIFS('Calculation Sheet (Pre-Op)'!73:73,'Calculation Sheet (Pre-Op)'!$5:$5,$C$2,'Calculation Sheet (Pre-Op)'!$3:$3,S$4)</f>
        <v>0</v>
      </c>
      <c r="T83" s="18">
        <f>SUMIFS('Calculation Sheet (Trading)'!96:96,'Calculation Sheet (Trading)'!$18:$18,$C$2,'Calculation Sheet (Trading)'!$3:$3,T$4)+SUMIFS('Calculation Sheet (Pre-Op)'!73:73,'Calculation Sheet (Pre-Op)'!$5:$5,$C$2,'Calculation Sheet (Pre-Op)'!$3:$3,T$4)</f>
        <v>0</v>
      </c>
      <c r="U83" s="18">
        <f>SUMIFS('Calculation Sheet (Trading)'!96:96,'Calculation Sheet (Trading)'!$18:$18,$C$2,'Calculation Sheet (Trading)'!$3:$3,U$4)+SUMIFS('Calculation Sheet (Pre-Op)'!73:73,'Calculation Sheet (Pre-Op)'!$5:$5,$C$2,'Calculation Sheet (Pre-Op)'!$3:$3,U$4)</f>
        <v>0</v>
      </c>
      <c r="V83" s="18">
        <f>SUMIFS('Calculation Sheet (Trading)'!96:96,'Calculation Sheet (Trading)'!$18:$18,$C$2,'Calculation Sheet (Trading)'!$3:$3,V$4)+SUMIFS('Calculation Sheet (Pre-Op)'!73:73,'Calculation Sheet (Pre-Op)'!$5:$5,$C$2,'Calculation Sheet (Pre-Op)'!$3:$3,V$4)</f>
        <v>0</v>
      </c>
      <c r="W83" s="18">
        <f>SUMIFS('Calculation Sheet (Trading)'!96:96,'Calculation Sheet (Trading)'!$18:$18,$C$2,'Calculation Sheet (Trading)'!$3:$3,W$4)+SUMIFS('Calculation Sheet (Pre-Op)'!73:73,'Calculation Sheet (Pre-Op)'!$5:$5,$C$2,'Calculation Sheet (Pre-Op)'!$3:$3,W$4)</f>
        <v>0</v>
      </c>
      <c r="X83" s="18">
        <f>SUMIFS('Calculation Sheet (Trading)'!96:96,'Calculation Sheet (Trading)'!$18:$18,$C$2,'Calculation Sheet (Trading)'!$3:$3,X$4)+SUMIFS('Calculation Sheet (Pre-Op)'!73:73,'Calculation Sheet (Pre-Op)'!$5:$5,$C$2,'Calculation Sheet (Pre-Op)'!$3:$3,X$4)</f>
        <v>0</v>
      </c>
      <c r="Y83" s="18">
        <f>SUMIFS('Calculation Sheet (Trading)'!96:96,'Calculation Sheet (Trading)'!$18:$18,$C$2,'Calculation Sheet (Trading)'!$3:$3,Y$4)+SUMIFS('Calculation Sheet (Pre-Op)'!73:73,'Calculation Sheet (Pre-Op)'!$5:$5,$C$2,'Calculation Sheet (Pre-Op)'!$3:$3,Y$4)</f>
        <v>0</v>
      </c>
      <c r="Z83" s="18">
        <f>SUMIFS('Calculation Sheet (Trading)'!96:96,'Calculation Sheet (Trading)'!$18:$18,$C$2,'Calculation Sheet (Trading)'!$3:$3,Z$4)+SUMIFS('Calculation Sheet (Pre-Op)'!73:73,'Calculation Sheet (Pre-Op)'!$5:$5,$C$2,'Calculation Sheet (Pre-Op)'!$3:$3,Z$4)</f>
        <v>0</v>
      </c>
      <c r="AA83" s="18">
        <f>SUMIFS('Calculation Sheet (Trading)'!96:96,'Calculation Sheet (Trading)'!$18:$18,$C$2,'Calculation Sheet (Trading)'!$3:$3,AA$4)+SUMIFS('Calculation Sheet (Pre-Op)'!73:73,'Calculation Sheet (Pre-Op)'!$5:$5,$C$2,'Calculation Sheet (Pre-Op)'!$3:$3,AA$4)</f>
        <v>0</v>
      </c>
      <c r="AB83" s="29">
        <f>SUMIFS('Calculation Sheet (Trading)'!96:96,'Calculation Sheet (Trading)'!$18:$18,$C$2,'Calculation Sheet (Trading)'!$3:$3,AB$4)+SUMIFS('Calculation Sheet (Pre-Op)'!73:73,'Calculation Sheet (Pre-Op)'!$5:$5,$C$2,'Calculation Sheet (Pre-Op)'!$3:$3,AB$4)</f>
        <v>0</v>
      </c>
      <c r="AD83" s="28">
        <f t="shared" si="42"/>
        <v>0</v>
      </c>
      <c r="AE83" s="18">
        <f>IF($C$2="Adjusted",'Calculation Sheet (Pre-Op)'!AF73,0)</f>
        <v>0</v>
      </c>
      <c r="AF83" s="29">
        <f t="shared" si="43"/>
        <v>0</v>
      </c>
    </row>
    <row r="84" spans="1:35" x14ac:dyDescent="0.25">
      <c r="C84" s="67" t="s">
        <v>31</v>
      </c>
      <c r="D84" s="6">
        <f t="shared" ref="D84" si="44">SUM(D81:D83)</f>
        <v>0</v>
      </c>
      <c r="E84" s="6">
        <f t="shared" ref="E84:AB84" si="45">SUM(E81:E83)</f>
        <v>0</v>
      </c>
      <c r="F84" s="6">
        <f t="shared" si="45"/>
        <v>0</v>
      </c>
      <c r="G84" s="6">
        <f t="shared" si="45"/>
        <v>0</v>
      </c>
      <c r="H84" s="6">
        <f t="shared" si="45"/>
        <v>0</v>
      </c>
      <c r="I84" s="6">
        <f t="shared" si="45"/>
        <v>0</v>
      </c>
      <c r="J84" s="6">
        <f t="shared" si="45"/>
        <v>0</v>
      </c>
      <c r="K84" s="6">
        <f t="shared" si="45"/>
        <v>0</v>
      </c>
      <c r="L84" s="6">
        <f t="shared" si="45"/>
        <v>0</v>
      </c>
      <c r="M84" s="6">
        <f t="shared" si="45"/>
        <v>0</v>
      </c>
      <c r="N84" s="6">
        <f t="shared" si="45"/>
        <v>0</v>
      </c>
      <c r="O84" s="6">
        <f t="shared" si="45"/>
        <v>0</v>
      </c>
      <c r="P84" s="6">
        <f t="shared" si="45"/>
        <v>0</v>
      </c>
      <c r="Q84" s="6">
        <f t="shared" si="45"/>
        <v>0</v>
      </c>
      <c r="R84" s="6">
        <f t="shared" si="45"/>
        <v>0</v>
      </c>
      <c r="S84" s="6">
        <f t="shared" si="45"/>
        <v>0</v>
      </c>
      <c r="T84" s="6">
        <f t="shared" si="45"/>
        <v>0</v>
      </c>
      <c r="U84" s="6">
        <f t="shared" si="45"/>
        <v>0</v>
      </c>
      <c r="V84" s="6">
        <f t="shared" si="45"/>
        <v>0</v>
      </c>
      <c r="W84" s="6">
        <f t="shared" si="45"/>
        <v>0</v>
      </c>
      <c r="X84" s="6">
        <f t="shared" si="45"/>
        <v>0</v>
      </c>
      <c r="Y84" s="6">
        <f t="shared" si="45"/>
        <v>0</v>
      </c>
      <c r="Z84" s="6">
        <f t="shared" si="45"/>
        <v>0</v>
      </c>
      <c r="AA84" s="6">
        <f t="shared" si="45"/>
        <v>0</v>
      </c>
      <c r="AB84" s="41">
        <f t="shared" si="45"/>
        <v>0</v>
      </c>
      <c r="AD84" s="40">
        <f t="shared" si="42"/>
        <v>0</v>
      </c>
      <c r="AE84" s="6">
        <f>IF($C$2="Adjusted",'Calculation Sheet (Pre-Op)'!AF74,0)</f>
        <v>0</v>
      </c>
      <c r="AF84" s="41">
        <f t="shared" si="43"/>
        <v>0</v>
      </c>
      <c r="AG84" s="180">
        <f>SUM(D84:AB84)-SUM(AD84:AF84)</f>
        <v>0</v>
      </c>
    </row>
    <row r="85" spans="1:35" s="17" customFormat="1" x14ac:dyDescent="0.25">
      <c r="A85" s="331"/>
      <c r="C85" s="57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33"/>
      <c r="AD85" s="165"/>
      <c r="AE85" s="114"/>
      <c r="AF85" s="133"/>
    </row>
    <row r="86" spans="1:35" s="17" customFormat="1" x14ac:dyDescent="0.25">
      <c r="A86" s="331"/>
      <c r="C86" s="76" t="s">
        <v>32</v>
      </c>
      <c r="D86" s="126" t="e">
        <f>D77-D84</f>
        <v>#DIV/0!</v>
      </c>
      <c r="E86" s="126" t="e">
        <f t="shared" ref="E86:AB86" si="46">E77-E84</f>
        <v>#DIV/0!</v>
      </c>
      <c r="F86" s="126" t="e">
        <f t="shared" si="46"/>
        <v>#DIV/0!</v>
      </c>
      <c r="G86" s="126" t="e">
        <f t="shared" si="46"/>
        <v>#DIV/0!</v>
      </c>
      <c r="H86" s="126" t="e">
        <f t="shared" si="46"/>
        <v>#DIV/0!</v>
      </c>
      <c r="I86" s="126" t="e">
        <f t="shared" si="46"/>
        <v>#DIV/0!</v>
      </c>
      <c r="J86" s="126" t="e">
        <f t="shared" si="46"/>
        <v>#DIV/0!</v>
      </c>
      <c r="K86" s="126" t="e">
        <f t="shared" si="46"/>
        <v>#DIV/0!</v>
      </c>
      <c r="L86" s="126" t="e">
        <f t="shared" si="46"/>
        <v>#DIV/0!</v>
      </c>
      <c r="M86" s="126" t="e">
        <f t="shared" si="46"/>
        <v>#DIV/0!</v>
      </c>
      <c r="N86" s="126" t="e">
        <f t="shared" si="46"/>
        <v>#DIV/0!</v>
      </c>
      <c r="O86" s="126" t="e">
        <f t="shared" si="46"/>
        <v>#DIV/0!</v>
      </c>
      <c r="P86" s="126" t="e">
        <f t="shared" si="46"/>
        <v>#DIV/0!</v>
      </c>
      <c r="Q86" s="126" t="e">
        <f t="shared" si="46"/>
        <v>#DIV/0!</v>
      </c>
      <c r="R86" s="126" t="e">
        <f t="shared" si="46"/>
        <v>#DIV/0!</v>
      </c>
      <c r="S86" s="126" t="e">
        <f t="shared" si="46"/>
        <v>#DIV/0!</v>
      </c>
      <c r="T86" s="126" t="e">
        <f t="shared" si="46"/>
        <v>#DIV/0!</v>
      </c>
      <c r="U86" s="126" t="e">
        <f t="shared" si="46"/>
        <v>#DIV/0!</v>
      </c>
      <c r="V86" s="126" t="e">
        <f t="shared" si="46"/>
        <v>#DIV/0!</v>
      </c>
      <c r="W86" s="126" t="e">
        <f t="shared" si="46"/>
        <v>#DIV/0!</v>
      </c>
      <c r="X86" s="126" t="e">
        <f t="shared" si="46"/>
        <v>#DIV/0!</v>
      </c>
      <c r="Y86" s="126" t="e">
        <f t="shared" si="46"/>
        <v>#DIV/0!</v>
      </c>
      <c r="Z86" s="126" t="e">
        <f t="shared" si="46"/>
        <v>#DIV/0!</v>
      </c>
      <c r="AA86" s="126" t="e">
        <f t="shared" si="46"/>
        <v>#DIV/0!</v>
      </c>
      <c r="AB86" s="107" t="e">
        <f t="shared" si="46"/>
        <v>#DIV/0!</v>
      </c>
      <c r="AD86" s="166" t="e">
        <f t="shared" ref="AD86" si="47">SUMIFS($D86:$AB86,$D$3:$AB$3,AD$3)</f>
        <v>#DIV/0!</v>
      </c>
      <c r="AE86" s="126">
        <f t="shared" ref="AE86" si="48">AE77-AE84</f>
        <v>0</v>
      </c>
      <c r="AF86" s="107" t="e">
        <f t="shared" ref="AF86" si="49">SUMIFS($D86:$AB86,$D$3:$AB$3,AF$3)+SUMIFS($D86:$AB86,$D$3:$AB$3,AF$2)-AE86</f>
        <v>#DIV/0!</v>
      </c>
      <c r="AG86" s="180" t="e">
        <f>SUM(D86:AB86)-SUM(AD86:AF86)</f>
        <v>#DIV/0!</v>
      </c>
      <c r="AH86" s="181" t="e">
        <f>IF($C$2="Adjusted",-SUMIFS('Calculation Sheet (Pre-Op)'!76:76,'Calculation Sheet (Pre-Op)'!$5:$5,$C$2)+SUMIFS('Calculation Sheet (Trading)'!99:99,'Calculation Sheet (Trading)'!$18:$18,$C$2)-SUM(AD86:AF86),SUMIFS('Calculation Sheet (Trading)'!99:99,'Calculation Sheet (Trading)'!$18:$18,$C$2)-SUM(AD86:AF86))</f>
        <v>#DIV/0!</v>
      </c>
    </row>
    <row r="87" spans="1:35" s="17" customFormat="1" ht="15.75" thickBot="1" x14ac:dyDescent="0.3">
      <c r="A87" s="331"/>
      <c r="C87" s="106" t="s">
        <v>33</v>
      </c>
      <c r="D87" s="12">
        <f t="shared" ref="D87:AB87" si="50">IFERROR(D86/D14,0)</f>
        <v>0</v>
      </c>
      <c r="E87" s="12">
        <f t="shared" si="50"/>
        <v>0</v>
      </c>
      <c r="F87" s="12">
        <f t="shared" si="50"/>
        <v>0</v>
      </c>
      <c r="G87" s="12">
        <f t="shared" si="50"/>
        <v>0</v>
      </c>
      <c r="H87" s="12">
        <f t="shared" si="50"/>
        <v>0</v>
      </c>
      <c r="I87" s="12">
        <f t="shared" si="50"/>
        <v>0</v>
      </c>
      <c r="J87" s="12">
        <f t="shared" si="50"/>
        <v>0</v>
      </c>
      <c r="K87" s="12">
        <f t="shared" si="50"/>
        <v>0</v>
      </c>
      <c r="L87" s="12">
        <f t="shared" si="50"/>
        <v>0</v>
      </c>
      <c r="M87" s="12">
        <f t="shared" si="50"/>
        <v>0</v>
      </c>
      <c r="N87" s="12">
        <f t="shared" si="50"/>
        <v>0</v>
      </c>
      <c r="O87" s="12">
        <f t="shared" si="50"/>
        <v>0</v>
      </c>
      <c r="P87" s="12">
        <f t="shared" si="50"/>
        <v>0</v>
      </c>
      <c r="Q87" s="12">
        <f t="shared" si="50"/>
        <v>0</v>
      </c>
      <c r="R87" s="12">
        <f t="shared" si="50"/>
        <v>0</v>
      </c>
      <c r="S87" s="12">
        <f t="shared" si="50"/>
        <v>0</v>
      </c>
      <c r="T87" s="12">
        <f t="shared" si="50"/>
        <v>0</v>
      </c>
      <c r="U87" s="12">
        <f t="shared" si="50"/>
        <v>0</v>
      </c>
      <c r="V87" s="12">
        <f t="shared" si="50"/>
        <v>0</v>
      </c>
      <c r="W87" s="12">
        <f t="shared" si="50"/>
        <v>0</v>
      </c>
      <c r="X87" s="12">
        <f t="shared" si="50"/>
        <v>0</v>
      </c>
      <c r="Y87" s="12">
        <f t="shared" si="50"/>
        <v>0</v>
      </c>
      <c r="Z87" s="12">
        <f t="shared" si="50"/>
        <v>0</v>
      </c>
      <c r="AA87" s="12">
        <f t="shared" si="50"/>
        <v>0</v>
      </c>
      <c r="AB87" s="50">
        <f t="shared" si="50"/>
        <v>0</v>
      </c>
      <c r="AD87" s="49">
        <f>IFERROR(AD86/AD14,0)</f>
        <v>0</v>
      </c>
      <c r="AE87" s="12">
        <f>IFERROR(AE86/AE14,0)</f>
        <v>0</v>
      </c>
      <c r="AF87" s="50">
        <f>IFERROR(AF86/AF14,0)</f>
        <v>0</v>
      </c>
    </row>
    <row r="88" spans="1:35" s="17" customFormat="1" ht="15.75" thickTop="1" x14ac:dyDescent="0.25">
      <c r="A88" s="331"/>
      <c r="C88" s="57"/>
      <c r="D88" s="126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33"/>
      <c r="AD88" s="165"/>
      <c r="AE88" s="114"/>
      <c r="AF88" s="133"/>
    </row>
    <row r="89" spans="1:35" s="17" customFormat="1" x14ac:dyDescent="0.25">
      <c r="A89" s="331"/>
      <c r="C89" s="54" t="s">
        <v>62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33"/>
      <c r="AD89" s="165"/>
      <c r="AE89" s="114"/>
      <c r="AF89" s="133"/>
    </row>
    <row r="90" spans="1:35" s="172" customFormat="1" x14ac:dyDescent="0.25">
      <c r="A90" s="331"/>
      <c r="C90" s="69" t="s">
        <v>63</v>
      </c>
      <c r="D90" s="5">
        <f>SUMIFS('Calculation Sheet (Trading)'!103:103,'Calculation Sheet (Trading)'!$18:$18,$C$2,'Calculation Sheet (Trading)'!$3:$3,D$4)+SUMIFS('Calculation Sheet (Pre-Op)'!80:80,'Calculation Sheet (Pre-Op)'!$5:$5,$C$2,'Calculation Sheet (Pre-Op)'!$3:$3,D$4)</f>
        <v>0</v>
      </c>
      <c r="E90" s="5">
        <f>SUMIFS('Calculation Sheet (Trading)'!103:103,'Calculation Sheet (Trading)'!$18:$18,$C$2,'Calculation Sheet (Trading)'!$3:$3,E$4)+SUMIFS('Calculation Sheet (Pre-Op)'!80:80,'Calculation Sheet (Pre-Op)'!$5:$5,$C$2,'Calculation Sheet (Pre-Op)'!$3:$3,E$4)</f>
        <v>0</v>
      </c>
      <c r="F90" s="5">
        <f>SUMIFS('Calculation Sheet (Trading)'!103:103,'Calculation Sheet (Trading)'!$18:$18,$C$2,'Calculation Sheet (Trading)'!$3:$3,F$4)+SUMIFS('Calculation Sheet (Pre-Op)'!80:80,'Calculation Sheet (Pre-Op)'!$5:$5,$C$2,'Calculation Sheet (Pre-Op)'!$3:$3,F$4)</f>
        <v>0</v>
      </c>
      <c r="G90" s="5">
        <f>SUMIFS('Calculation Sheet (Trading)'!103:103,'Calculation Sheet (Trading)'!$18:$18,$C$2,'Calculation Sheet (Trading)'!$3:$3,G$4)+SUMIFS('Calculation Sheet (Pre-Op)'!80:80,'Calculation Sheet (Pre-Op)'!$5:$5,$C$2,'Calculation Sheet (Pre-Op)'!$3:$3,G$4)</f>
        <v>0</v>
      </c>
      <c r="H90" s="5">
        <f>SUMIFS('Calculation Sheet (Trading)'!103:103,'Calculation Sheet (Trading)'!$18:$18,$C$2,'Calculation Sheet (Trading)'!$3:$3,H$4)+SUMIFS('Calculation Sheet (Pre-Op)'!80:80,'Calculation Sheet (Pre-Op)'!$5:$5,$C$2,'Calculation Sheet (Pre-Op)'!$3:$3,H$4)</f>
        <v>0</v>
      </c>
      <c r="I90" s="5">
        <f>SUMIFS('Calculation Sheet (Trading)'!103:103,'Calculation Sheet (Trading)'!$18:$18,$C$2,'Calculation Sheet (Trading)'!$3:$3,I$4)+SUMIFS('Calculation Sheet (Pre-Op)'!80:80,'Calculation Sheet (Pre-Op)'!$5:$5,$C$2,'Calculation Sheet (Pre-Op)'!$3:$3,I$4)</f>
        <v>0</v>
      </c>
      <c r="J90" s="5">
        <f>SUMIFS('Calculation Sheet (Trading)'!103:103,'Calculation Sheet (Trading)'!$18:$18,$C$2,'Calculation Sheet (Trading)'!$3:$3,J$4)+SUMIFS('Calculation Sheet (Pre-Op)'!80:80,'Calculation Sheet (Pre-Op)'!$5:$5,$C$2,'Calculation Sheet (Pre-Op)'!$3:$3,J$4)</f>
        <v>0</v>
      </c>
      <c r="K90" s="5">
        <f>SUMIFS('Calculation Sheet (Trading)'!103:103,'Calculation Sheet (Trading)'!$18:$18,$C$2,'Calculation Sheet (Trading)'!$3:$3,K$4)+SUMIFS('Calculation Sheet (Pre-Op)'!80:80,'Calculation Sheet (Pre-Op)'!$5:$5,$C$2,'Calculation Sheet (Pre-Op)'!$3:$3,K$4)</f>
        <v>0</v>
      </c>
      <c r="L90" s="5">
        <f>SUMIFS('Calculation Sheet (Trading)'!103:103,'Calculation Sheet (Trading)'!$18:$18,$C$2,'Calculation Sheet (Trading)'!$3:$3,L$4)+SUMIFS('Calculation Sheet (Pre-Op)'!80:80,'Calculation Sheet (Pre-Op)'!$5:$5,$C$2,'Calculation Sheet (Pre-Op)'!$3:$3,L$4)</f>
        <v>0</v>
      </c>
      <c r="M90" s="5">
        <f>SUMIFS('Calculation Sheet (Trading)'!103:103,'Calculation Sheet (Trading)'!$18:$18,$C$2,'Calculation Sheet (Trading)'!$3:$3,M$4)+SUMIFS('Calculation Sheet (Pre-Op)'!80:80,'Calculation Sheet (Pre-Op)'!$5:$5,$C$2,'Calculation Sheet (Pre-Op)'!$3:$3,M$4)</f>
        <v>0</v>
      </c>
      <c r="N90" s="5">
        <f>SUMIFS('Calculation Sheet (Trading)'!103:103,'Calculation Sheet (Trading)'!$18:$18,$C$2,'Calculation Sheet (Trading)'!$3:$3,N$4)+SUMIFS('Calculation Sheet (Pre-Op)'!80:80,'Calculation Sheet (Pre-Op)'!$5:$5,$C$2,'Calculation Sheet (Pre-Op)'!$3:$3,N$4)</f>
        <v>0</v>
      </c>
      <c r="O90" s="5">
        <f>SUMIFS('Calculation Sheet (Trading)'!103:103,'Calculation Sheet (Trading)'!$18:$18,$C$2,'Calculation Sheet (Trading)'!$3:$3,O$4)+SUMIFS('Calculation Sheet (Pre-Op)'!80:80,'Calculation Sheet (Pre-Op)'!$5:$5,$C$2,'Calculation Sheet (Pre-Op)'!$3:$3,O$4)</f>
        <v>0</v>
      </c>
      <c r="P90" s="5">
        <f>SUMIFS('Calculation Sheet (Trading)'!103:103,'Calculation Sheet (Trading)'!$18:$18,$C$2,'Calculation Sheet (Trading)'!$3:$3,P$4)+SUMIFS('Calculation Sheet (Pre-Op)'!80:80,'Calculation Sheet (Pre-Op)'!$5:$5,$C$2,'Calculation Sheet (Pre-Op)'!$3:$3,P$4)</f>
        <v>0</v>
      </c>
      <c r="Q90" s="5">
        <f>SUMIFS('Calculation Sheet (Trading)'!103:103,'Calculation Sheet (Trading)'!$18:$18,$C$2,'Calculation Sheet (Trading)'!$3:$3,Q$4)+SUMIFS('Calculation Sheet (Pre-Op)'!80:80,'Calculation Sheet (Pre-Op)'!$5:$5,$C$2,'Calculation Sheet (Pre-Op)'!$3:$3,Q$4)</f>
        <v>0</v>
      </c>
      <c r="R90" s="5">
        <f>SUMIFS('Calculation Sheet (Trading)'!103:103,'Calculation Sheet (Trading)'!$18:$18,$C$2,'Calculation Sheet (Trading)'!$3:$3,R$4)+SUMIFS('Calculation Sheet (Pre-Op)'!80:80,'Calculation Sheet (Pre-Op)'!$5:$5,$C$2,'Calculation Sheet (Pre-Op)'!$3:$3,R$4)</f>
        <v>0</v>
      </c>
      <c r="S90" s="5">
        <f>SUMIFS('Calculation Sheet (Trading)'!103:103,'Calculation Sheet (Trading)'!$18:$18,$C$2,'Calculation Sheet (Trading)'!$3:$3,S$4)+SUMIFS('Calculation Sheet (Pre-Op)'!80:80,'Calculation Sheet (Pre-Op)'!$5:$5,$C$2,'Calculation Sheet (Pre-Op)'!$3:$3,S$4)</f>
        <v>0</v>
      </c>
      <c r="T90" s="5">
        <f>SUMIFS('Calculation Sheet (Trading)'!103:103,'Calculation Sheet (Trading)'!$18:$18,$C$2,'Calculation Sheet (Trading)'!$3:$3,T$4)+SUMIFS('Calculation Sheet (Pre-Op)'!80:80,'Calculation Sheet (Pre-Op)'!$5:$5,$C$2,'Calculation Sheet (Pre-Op)'!$3:$3,T$4)</f>
        <v>0</v>
      </c>
      <c r="U90" s="5">
        <f>SUMIFS('Calculation Sheet (Trading)'!103:103,'Calculation Sheet (Trading)'!$18:$18,$C$2,'Calculation Sheet (Trading)'!$3:$3,U$4)+SUMIFS('Calculation Sheet (Pre-Op)'!80:80,'Calculation Sheet (Pre-Op)'!$5:$5,$C$2,'Calculation Sheet (Pre-Op)'!$3:$3,U$4)</f>
        <v>0</v>
      </c>
      <c r="V90" s="5">
        <f>SUMIFS('Calculation Sheet (Trading)'!103:103,'Calculation Sheet (Trading)'!$18:$18,$C$2,'Calculation Sheet (Trading)'!$3:$3,V$4)+SUMIFS('Calculation Sheet (Pre-Op)'!80:80,'Calculation Sheet (Pre-Op)'!$5:$5,$C$2,'Calculation Sheet (Pre-Op)'!$3:$3,V$4)</f>
        <v>0</v>
      </c>
      <c r="W90" s="5">
        <f>SUMIFS('Calculation Sheet (Trading)'!103:103,'Calculation Sheet (Trading)'!$18:$18,$C$2,'Calculation Sheet (Trading)'!$3:$3,W$4)+SUMIFS('Calculation Sheet (Pre-Op)'!80:80,'Calculation Sheet (Pre-Op)'!$5:$5,$C$2,'Calculation Sheet (Pre-Op)'!$3:$3,W$4)</f>
        <v>0</v>
      </c>
      <c r="X90" s="5">
        <f>SUMIFS('Calculation Sheet (Trading)'!103:103,'Calculation Sheet (Trading)'!$18:$18,$C$2,'Calculation Sheet (Trading)'!$3:$3,X$4)+SUMIFS('Calculation Sheet (Pre-Op)'!80:80,'Calculation Sheet (Pre-Op)'!$5:$5,$C$2,'Calculation Sheet (Pre-Op)'!$3:$3,X$4)</f>
        <v>0</v>
      </c>
      <c r="Y90" s="5">
        <f>SUMIFS('Calculation Sheet (Trading)'!103:103,'Calculation Sheet (Trading)'!$18:$18,$C$2,'Calculation Sheet (Trading)'!$3:$3,Y$4)+SUMIFS('Calculation Sheet (Pre-Op)'!80:80,'Calculation Sheet (Pre-Op)'!$5:$5,$C$2,'Calculation Sheet (Pre-Op)'!$3:$3,Y$4)</f>
        <v>0</v>
      </c>
      <c r="Z90" s="5">
        <f>SUMIFS('Calculation Sheet (Trading)'!103:103,'Calculation Sheet (Trading)'!$18:$18,$C$2,'Calculation Sheet (Trading)'!$3:$3,Z$4)+SUMIFS('Calculation Sheet (Pre-Op)'!80:80,'Calculation Sheet (Pre-Op)'!$5:$5,$C$2,'Calculation Sheet (Pre-Op)'!$3:$3,Z$4)</f>
        <v>0</v>
      </c>
      <c r="AA90" s="5">
        <f>SUMIFS('Calculation Sheet (Trading)'!103:103,'Calculation Sheet (Trading)'!$18:$18,$C$2,'Calculation Sheet (Trading)'!$3:$3,AA$4)+SUMIFS('Calculation Sheet (Pre-Op)'!80:80,'Calculation Sheet (Pre-Op)'!$5:$5,$C$2,'Calculation Sheet (Pre-Op)'!$3:$3,AA$4)</f>
        <v>0</v>
      </c>
      <c r="AB90" s="71">
        <f>SUMIFS('Calculation Sheet (Trading)'!103:103,'Calculation Sheet (Trading)'!$18:$18,$C$2,'Calculation Sheet (Trading)'!$3:$3,AB$4)+SUMIFS('Calculation Sheet (Pre-Op)'!80:80,'Calculation Sheet (Pre-Op)'!$5:$5,$C$2,'Calculation Sheet (Pre-Op)'!$3:$3,AB$4)</f>
        <v>0</v>
      </c>
      <c r="AD90" s="28">
        <f t="shared" ref="AD90" si="51">SUMIFS($D90:$AB90,$D$3:$AB$3,AD$3)</f>
        <v>0</v>
      </c>
      <c r="AE90" s="18">
        <f>IF($C$2="Adjusted",'Calculation Sheet (Pre-Op)'!AF80,0)</f>
        <v>0</v>
      </c>
      <c r="AF90" s="29">
        <f>SUMIFS($D90:$AB90,$D$3:$AB$3,AF$3)+SUMIFS($D90:$AB90,$D$3:$AB$3,AF$2)-AE90</f>
        <v>0</v>
      </c>
    </row>
    <row r="91" spans="1:35" x14ac:dyDescent="0.25">
      <c r="C91" s="6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46"/>
      <c r="AD91" s="45"/>
      <c r="AE91" s="7"/>
      <c r="AF91" s="46"/>
    </row>
    <row r="92" spans="1:35" x14ac:dyDescent="0.25">
      <c r="C92" s="76" t="s">
        <v>32</v>
      </c>
      <c r="D92" s="126" t="e">
        <f>D86-D90</f>
        <v>#DIV/0!</v>
      </c>
      <c r="E92" s="126" t="e">
        <f t="shared" ref="E92:AB92" si="52">E86-E90</f>
        <v>#DIV/0!</v>
      </c>
      <c r="F92" s="126" t="e">
        <f t="shared" si="52"/>
        <v>#DIV/0!</v>
      </c>
      <c r="G92" s="126" t="e">
        <f t="shared" si="52"/>
        <v>#DIV/0!</v>
      </c>
      <c r="H92" s="126" t="e">
        <f t="shared" si="52"/>
        <v>#DIV/0!</v>
      </c>
      <c r="I92" s="126" t="e">
        <f t="shared" si="52"/>
        <v>#DIV/0!</v>
      </c>
      <c r="J92" s="126" t="e">
        <f t="shared" si="52"/>
        <v>#DIV/0!</v>
      </c>
      <c r="K92" s="126" t="e">
        <f t="shared" si="52"/>
        <v>#DIV/0!</v>
      </c>
      <c r="L92" s="126" t="e">
        <f t="shared" si="52"/>
        <v>#DIV/0!</v>
      </c>
      <c r="M92" s="126" t="e">
        <f t="shared" si="52"/>
        <v>#DIV/0!</v>
      </c>
      <c r="N92" s="126" t="e">
        <f t="shared" si="52"/>
        <v>#DIV/0!</v>
      </c>
      <c r="O92" s="126" t="e">
        <f t="shared" si="52"/>
        <v>#DIV/0!</v>
      </c>
      <c r="P92" s="126" t="e">
        <f t="shared" si="52"/>
        <v>#DIV/0!</v>
      </c>
      <c r="Q92" s="126" t="e">
        <f t="shared" si="52"/>
        <v>#DIV/0!</v>
      </c>
      <c r="R92" s="126" t="e">
        <f t="shared" si="52"/>
        <v>#DIV/0!</v>
      </c>
      <c r="S92" s="126" t="e">
        <f t="shared" si="52"/>
        <v>#DIV/0!</v>
      </c>
      <c r="T92" s="126" t="e">
        <f t="shared" si="52"/>
        <v>#DIV/0!</v>
      </c>
      <c r="U92" s="126" t="e">
        <f t="shared" si="52"/>
        <v>#DIV/0!</v>
      </c>
      <c r="V92" s="126" t="e">
        <f t="shared" si="52"/>
        <v>#DIV/0!</v>
      </c>
      <c r="W92" s="126" t="e">
        <f t="shared" si="52"/>
        <v>#DIV/0!</v>
      </c>
      <c r="X92" s="126" t="e">
        <f t="shared" si="52"/>
        <v>#DIV/0!</v>
      </c>
      <c r="Y92" s="126" t="e">
        <f t="shared" si="52"/>
        <v>#DIV/0!</v>
      </c>
      <c r="Z92" s="126" t="e">
        <f t="shared" si="52"/>
        <v>#DIV/0!</v>
      </c>
      <c r="AA92" s="126" t="e">
        <f t="shared" si="52"/>
        <v>#DIV/0!</v>
      </c>
      <c r="AB92" s="107" t="e">
        <f t="shared" si="52"/>
        <v>#DIV/0!</v>
      </c>
      <c r="AD92" s="166" t="e">
        <f t="shared" ref="AD92" si="53">SUMIFS($D92:$AB92,$D$3:$AB$3,AD$3)</f>
        <v>#DIV/0!</v>
      </c>
      <c r="AE92" s="126">
        <f t="shared" ref="AE92" si="54">AE86-AE90</f>
        <v>0</v>
      </c>
      <c r="AF92" s="107" t="e">
        <f t="shared" ref="AF92" si="55">SUMIFS($D92:$AB92,$D$3:$AB$3,AF$3)+SUMIFS($D92:$AB92,$D$3:$AB$3,AF$2)-AE92</f>
        <v>#DIV/0!</v>
      </c>
      <c r="AG92" s="180" t="e">
        <f>SUM(D92:AB92)-SUM(AD92:AF92)</f>
        <v>#DIV/0!</v>
      </c>
      <c r="AH92" s="181" t="e">
        <f>IF($C$2="Adjusted",-SUMIFS('Calculation Sheet (Pre-Op)'!82:82,'Calculation Sheet (Pre-Op)'!$5:$5,$C$2)+SUMIFS('Calculation Sheet (Trading)'!105:105,'Calculation Sheet (Trading)'!$18:$18,$C$2)-SUM(AD92:AF92),SUMIFS('Calculation Sheet (Trading)'!105:105,'Calculation Sheet (Trading)'!$18:$18,$C$2)-SUM(AD92:AF92))</f>
        <v>#DIV/0!</v>
      </c>
      <c r="AI92" s="302" t="e">
        <f>AE92+'Pre-Opening Cost'!C125</f>
        <v>#N/A</v>
      </c>
    </row>
    <row r="93" spans="1:35" ht="15.75" thickBot="1" x14ac:dyDescent="0.3">
      <c r="C93" s="225" t="s">
        <v>33</v>
      </c>
      <c r="D93" s="226">
        <f t="shared" ref="D93:AB93" si="56">IFERROR(D92/D14,0)</f>
        <v>0</v>
      </c>
      <c r="E93" s="226">
        <f t="shared" si="56"/>
        <v>0</v>
      </c>
      <c r="F93" s="226">
        <f t="shared" si="56"/>
        <v>0</v>
      </c>
      <c r="G93" s="226">
        <f t="shared" si="56"/>
        <v>0</v>
      </c>
      <c r="H93" s="226">
        <f t="shared" si="56"/>
        <v>0</v>
      </c>
      <c r="I93" s="226">
        <f t="shared" si="56"/>
        <v>0</v>
      </c>
      <c r="J93" s="226">
        <f t="shared" si="56"/>
        <v>0</v>
      </c>
      <c r="K93" s="226">
        <f t="shared" si="56"/>
        <v>0</v>
      </c>
      <c r="L93" s="226">
        <f t="shared" si="56"/>
        <v>0</v>
      </c>
      <c r="M93" s="226">
        <f t="shared" si="56"/>
        <v>0</v>
      </c>
      <c r="N93" s="226">
        <f t="shared" si="56"/>
        <v>0</v>
      </c>
      <c r="O93" s="226">
        <f t="shared" si="56"/>
        <v>0</v>
      </c>
      <c r="P93" s="226">
        <f t="shared" si="56"/>
        <v>0</v>
      </c>
      <c r="Q93" s="226">
        <f t="shared" si="56"/>
        <v>0</v>
      </c>
      <c r="R93" s="226">
        <f t="shared" si="56"/>
        <v>0</v>
      </c>
      <c r="S93" s="226">
        <f t="shared" si="56"/>
        <v>0</v>
      </c>
      <c r="T93" s="226">
        <f t="shared" si="56"/>
        <v>0</v>
      </c>
      <c r="U93" s="226">
        <f t="shared" si="56"/>
        <v>0</v>
      </c>
      <c r="V93" s="226">
        <f t="shared" si="56"/>
        <v>0</v>
      </c>
      <c r="W93" s="226">
        <f t="shared" si="56"/>
        <v>0</v>
      </c>
      <c r="X93" s="226">
        <f t="shared" si="56"/>
        <v>0</v>
      </c>
      <c r="Y93" s="226">
        <f t="shared" si="56"/>
        <v>0</v>
      </c>
      <c r="Z93" s="226">
        <f t="shared" si="56"/>
        <v>0</v>
      </c>
      <c r="AA93" s="226">
        <f t="shared" si="56"/>
        <v>0</v>
      </c>
      <c r="AB93" s="227">
        <f t="shared" si="56"/>
        <v>0</v>
      </c>
      <c r="AD93" s="49">
        <f>IFERROR(AD92/AD14,0)</f>
        <v>0</v>
      </c>
      <c r="AE93" s="12">
        <f>IFERROR(AE92/AE14,0)</f>
        <v>0</v>
      </c>
      <c r="AF93" s="50">
        <f>IFERROR(AF92/AF14,0)</f>
        <v>0</v>
      </c>
    </row>
    <row r="94" spans="1:35" ht="15.75" thickTop="1" x14ac:dyDescent="0.25">
      <c r="C94" s="228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2"/>
      <c r="AD94" s="273"/>
      <c r="AE94" s="274"/>
      <c r="AF94" s="275"/>
    </row>
    <row r="95" spans="1:35" s="205" customFormat="1" x14ac:dyDescent="0.25">
      <c r="A95" s="332"/>
      <c r="C95" s="54" t="s">
        <v>160</v>
      </c>
      <c r="D95" s="277">
        <f>'Trading Input Sheet'!C4</f>
        <v>0</v>
      </c>
      <c r="E95" s="277" t="e">
        <f>D98</f>
        <v>#DIV/0!</v>
      </c>
      <c r="F95" s="277" t="e">
        <f t="shared" ref="F95:AA95" si="57">E98</f>
        <v>#DIV/0!</v>
      </c>
      <c r="G95" s="277" t="e">
        <f t="shared" si="57"/>
        <v>#DIV/0!</v>
      </c>
      <c r="H95" s="277" t="e">
        <f t="shared" si="57"/>
        <v>#DIV/0!</v>
      </c>
      <c r="I95" s="277" t="e">
        <f t="shared" si="57"/>
        <v>#DIV/0!</v>
      </c>
      <c r="J95" s="277" t="e">
        <f t="shared" si="57"/>
        <v>#DIV/0!</v>
      </c>
      <c r="K95" s="277" t="e">
        <f t="shared" si="57"/>
        <v>#DIV/0!</v>
      </c>
      <c r="L95" s="277" t="e">
        <f t="shared" si="57"/>
        <v>#DIV/0!</v>
      </c>
      <c r="M95" s="277" t="e">
        <f t="shared" si="57"/>
        <v>#DIV/0!</v>
      </c>
      <c r="N95" s="277" t="e">
        <f t="shared" si="57"/>
        <v>#DIV/0!</v>
      </c>
      <c r="O95" s="277" t="e">
        <f t="shared" si="57"/>
        <v>#DIV/0!</v>
      </c>
      <c r="P95" s="277" t="e">
        <f t="shared" si="57"/>
        <v>#DIV/0!</v>
      </c>
      <c r="Q95" s="277" t="e">
        <f t="shared" si="57"/>
        <v>#DIV/0!</v>
      </c>
      <c r="R95" s="277" t="e">
        <f t="shared" si="57"/>
        <v>#DIV/0!</v>
      </c>
      <c r="S95" s="277" t="e">
        <f t="shared" si="57"/>
        <v>#DIV/0!</v>
      </c>
      <c r="T95" s="277" t="e">
        <f t="shared" si="57"/>
        <v>#DIV/0!</v>
      </c>
      <c r="U95" s="277" t="e">
        <f t="shared" si="57"/>
        <v>#DIV/0!</v>
      </c>
      <c r="V95" s="277" t="e">
        <f t="shared" si="57"/>
        <v>#DIV/0!</v>
      </c>
      <c r="W95" s="277" t="e">
        <f t="shared" si="57"/>
        <v>#DIV/0!</v>
      </c>
      <c r="X95" s="277" t="e">
        <f t="shared" si="57"/>
        <v>#DIV/0!</v>
      </c>
      <c r="Y95" s="277" t="e">
        <f t="shared" si="57"/>
        <v>#DIV/0!</v>
      </c>
      <c r="Z95" s="277" t="e">
        <f t="shared" si="57"/>
        <v>#DIV/0!</v>
      </c>
      <c r="AA95" s="277" t="e">
        <f t="shared" si="57"/>
        <v>#DIV/0!</v>
      </c>
      <c r="AB95" s="278" t="e">
        <f>AA98</f>
        <v>#DIV/0!</v>
      </c>
      <c r="AD95" s="151"/>
      <c r="AE95" s="152"/>
      <c r="AF95" s="150"/>
    </row>
    <row r="96" spans="1:35" s="36" customFormat="1" x14ac:dyDescent="0.25">
      <c r="A96" s="333"/>
      <c r="C96" s="69" t="s">
        <v>161</v>
      </c>
      <c r="D96" s="18" t="e">
        <f>D92</f>
        <v>#DIV/0!</v>
      </c>
      <c r="E96" s="18" t="e">
        <f>E92</f>
        <v>#DIV/0!</v>
      </c>
      <c r="F96" s="18" t="e">
        <f t="shared" ref="F96:AA96" si="58">F92</f>
        <v>#DIV/0!</v>
      </c>
      <c r="G96" s="18" t="e">
        <f t="shared" si="58"/>
        <v>#DIV/0!</v>
      </c>
      <c r="H96" s="18" t="e">
        <f t="shared" si="58"/>
        <v>#DIV/0!</v>
      </c>
      <c r="I96" s="18" t="e">
        <f t="shared" si="58"/>
        <v>#DIV/0!</v>
      </c>
      <c r="J96" s="18" t="e">
        <f t="shared" si="58"/>
        <v>#DIV/0!</v>
      </c>
      <c r="K96" s="18" t="e">
        <f t="shared" si="58"/>
        <v>#DIV/0!</v>
      </c>
      <c r="L96" s="18" t="e">
        <f t="shared" si="58"/>
        <v>#DIV/0!</v>
      </c>
      <c r="M96" s="18" t="e">
        <f t="shared" si="58"/>
        <v>#DIV/0!</v>
      </c>
      <c r="N96" s="18" t="e">
        <f t="shared" si="58"/>
        <v>#DIV/0!</v>
      </c>
      <c r="O96" s="18" t="e">
        <f t="shared" si="58"/>
        <v>#DIV/0!</v>
      </c>
      <c r="P96" s="18" t="e">
        <f t="shared" si="58"/>
        <v>#DIV/0!</v>
      </c>
      <c r="Q96" s="18" t="e">
        <f t="shared" si="58"/>
        <v>#DIV/0!</v>
      </c>
      <c r="R96" s="18" t="e">
        <f t="shared" si="58"/>
        <v>#DIV/0!</v>
      </c>
      <c r="S96" s="18" t="e">
        <f t="shared" si="58"/>
        <v>#DIV/0!</v>
      </c>
      <c r="T96" s="18" t="e">
        <f t="shared" si="58"/>
        <v>#DIV/0!</v>
      </c>
      <c r="U96" s="18" t="e">
        <f t="shared" si="58"/>
        <v>#DIV/0!</v>
      </c>
      <c r="V96" s="18" t="e">
        <f t="shared" si="58"/>
        <v>#DIV/0!</v>
      </c>
      <c r="W96" s="18" t="e">
        <f t="shared" si="58"/>
        <v>#DIV/0!</v>
      </c>
      <c r="X96" s="18" t="e">
        <f t="shared" si="58"/>
        <v>#DIV/0!</v>
      </c>
      <c r="Y96" s="18" t="e">
        <f t="shared" si="58"/>
        <v>#DIV/0!</v>
      </c>
      <c r="Z96" s="18" t="e">
        <f t="shared" si="58"/>
        <v>#DIV/0!</v>
      </c>
      <c r="AA96" s="18" t="e">
        <f t="shared" si="58"/>
        <v>#DIV/0!</v>
      </c>
      <c r="AB96" s="29" t="e">
        <f>AB92</f>
        <v>#DIV/0!</v>
      </c>
      <c r="AD96" s="151"/>
      <c r="AE96" s="152"/>
      <c r="AF96" s="150"/>
    </row>
    <row r="97" spans="1:32" s="36" customFormat="1" x14ac:dyDescent="0.25">
      <c r="A97" s="333"/>
      <c r="C97" s="69" t="s">
        <v>178</v>
      </c>
      <c r="D97" s="18">
        <f>'Trading Input Sheet'!E117</f>
        <v>0</v>
      </c>
      <c r="E97" s="18">
        <f>'Trading Input Sheet'!F117</f>
        <v>0</v>
      </c>
      <c r="F97" s="18">
        <f>'Trading Input Sheet'!G117</f>
        <v>0</v>
      </c>
      <c r="G97" s="18">
        <f>'Trading Input Sheet'!H117</f>
        <v>0</v>
      </c>
      <c r="H97" s="18">
        <f>'Trading Input Sheet'!I117</f>
        <v>0</v>
      </c>
      <c r="I97" s="18">
        <f>'Trading Input Sheet'!J117</f>
        <v>0</v>
      </c>
      <c r="J97" s="18">
        <f>'Trading Input Sheet'!K117</f>
        <v>0</v>
      </c>
      <c r="K97" s="18">
        <f>'Trading Input Sheet'!L117</f>
        <v>0</v>
      </c>
      <c r="L97" s="18">
        <f>'Trading Input Sheet'!M117</f>
        <v>0</v>
      </c>
      <c r="M97" s="18">
        <f>'Trading Input Sheet'!N117</f>
        <v>0</v>
      </c>
      <c r="N97" s="18">
        <f>'Trading Input Sheet'!O117</f>
        <v>0</v>
      </c>
      <c r="O97" s="18">
        <f>'Trading Input Sheet'!P117</f>
        <v>0</v>
      </c>
      <c r="P97" s="18">
        <f>'Trading Input Sheet'!Q117</f>
        <v>0</v>
      </c>
      <c r="Q97" s="18">
        <f>'Trading Input Sheet'!R117</f>
        <v>0</v>
      </c>
      <c r="R97" s="18">
        <f>'Trading Input Sheet'!S117</f>
        <v>0</v>
      </c>
      <c r="S97" s="18">
        <f>'Trading Input Sheet'!T117</f>
        <v>0</v>
      </c>
      <c r="T97" s="18">
        <f>'Trading Input Sheet'!U117</f>
        <v>0</v>
      </c>
      <c r="U97" s="18">
        <f>'Trading Input Sheet'!V117</f>
        <v>0</v>
      </c>
      <c r="V97" s="18">
        <f>'Trading Input Sheet'!W117</f>
        <v>0</v>
      </c>
      <c r="W97" s="18">
        <f>'Trading Input Sheet'!X117</f>
        <v>0</v>
      </c>
      <c r="X97" s="18">
        <f>'Trading Input Sheet'!Y117</f>
        <v>0</v>
      </c>
      <c r="Y97" s="18">
        <f>'Trading Input Sheet'!Z117</f>
        <v>0</v>
      </c>
      <c r="Z97" s="18">
        <f>'Trading Input Sheet'!AA117</f>
        <v>0</v>
      </c>
      <c r="AA97" s="18">
        <f>'Trading Input Sheet'!AB117</f>
        <v>0</v>
      </c>
      <c r="AB97" s="29">
        <f>'Trading Input Sheet'!AC117</f>
        <v>0</v>
      </c>
      <c r="AD97" s="151"/>
      <c r="AE97" s="152"/>
      <c r="AF97" s="150"/>
    </row>
    <row r="98" spans="1:32" s="205" customFormat="1" ht="15.75" thickBot="1" x14ac:dyDescent="0.3">
      <c r="A98" s="332"/>
      <c r="C98" s="54" t="s">
        <v>162</v>
      </c>
      <c r="D98" s="279" t="e">
        <f>SUM(D95:D97)</f>
        <v>#DIV/0!</v>
      </c>
      <c r="E98" s="279" t="e">
        <f t="shared" ref="E98:AB98" si="59">SUM(E95:E97)</f>
        <v>#DIV/0!</v>
      </c>
      <c r="F98" s="279" t="e">
        <f t="shared" si="59"/>
        <v>#DIV/0!</v>
      </c>
      <c r="G98" s="279" t="e">
        <f t="shared" si="59"/>
        <v>#DIV/0!</v>
      </c>
      <c r="H98" s="279" t="e">
        <f t="shared" si="59"/>
        <v>#DIV/0!</v>
      </c>
      <c r="I98" s="279" t="e">
        <f t="shared" si="59"/>
        <v>#DIV/0!</v>
      </c>
      <c r="J98" s="279" t="e">
        <f t="shared" si="59"/>
        <v>#DIV/0!</v>
      </c>
      <c r="K98" s="279" t="e">
        <f t="shared" si="59"/>
        <v>#DIV/0!</v>
      </c>
      <c r="L98" s="279" t="e">
        <f t="shared" si="59"/>
        <v>#DIV/0!</v>
      </c>
      <c r="M98" s="279" t="e">
        <f t="shared" si="59"/>
        <v>#DIV/0!</v>
      </c>
      <c r="N98" s="279" t="e">
        <f t="shared" si="59"/>
        <v>#DIV/0!</v>
      </c>
      <c r="O98" s="279" t="e">
        <f t="shared" si="59"/>
        <v>#DIV/0!</v>
      </c>
      <c r="P98" s="279" t="e">
        <f t="shared" si="59"/>
        <v>#DIV/0!</v>
      </c>
      <c r="Q98" s="279" t="e">
        <f t="shared" si="59"/>
        <v>#DIV/0!</v>
      </c>
      <c r="R98" s="279" t="e">
        <f t="shared" si="59"/>
        <v>#DIV/0!</v>
      </c>
      <c r="S98" s="279" t="e">
        <f t="shared" si="59"/>
        <v>#DIV/0!</v>
      </c>
      <c r="T98" s="279" t="e">
        <f t="shared" si="59"/>
        <v>#DIV/0!</v>
      </c>
      <c r="U98" s="279" t="e">
        <f t="shared" si="59"/>
        <v>#DIV/0!</v>
      </c>
      <c r="V98" s="279" t="e">
        <f t="shared" si="59"/>
        <v>#DIV/0!</v>
      </c>
      <c r="W98" s="279" t="e">
        <f t="shared" si="59"/>
        <v>#DIV/0!</v>
      </c>
      <c r="X98" s="279" t="e">
        <f t="shared" si="59"/>
        <v>#DIV/0!</v>
      </c>
      <c r="Y98" s="279" t="e">
        <f t="shared" si="59"/>
        <v>#DIV/0!</v>
      </c>
      <c r="Z98" s="279" t="e">
        <f t="shared" si="59"/>
        <v>#DIV/0!</v>
      </c>
      <c r="AA98" s="279" t="e">
        <f t="shared" si="59"/>
        <v>#DIV/0!</v>
      </c>
      <c r="AB98" s="280" t="e">
        <f t="shared" si="59"/>
        <v>#DIV/0!</v>
      </c>
      <c r="AD98" s="151"/>
      <c r="AE98" s="152"/>
      <c r="AF98" s="150"/>
    </row>
    <row r="99" spans="1:32" ht="16.5" thickTop="1" thickBot="1" x14ac:dyDescent="0.3">
      <c r="C99" s="51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3"/>
      <c r="AD99" s="51"/>
      <c r="AE99" s="52"/>
      <c r="AF99" s="53"/>
    </row>
    <row r="100" spans="1:32" x14ac:dyDescent="0.25">
      <c r="C100" s="403" t="s">
        <v>65</v>
      </c>
      <c r="D100" s="404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9"/>
      <c r="AD100" s="364" t="s">
        <v>65</v>
      </c>
      <c r="AE100" s="365"/>
      <c r="AF100" s="366"/>
    </row>
    <row r="101" spans="1:32" x14ac:dyDescent="0.25">
      <c r="C101" s="144"/>
      <c r="D101" s="145">
        <v>43891</v>
      </c>
      <c r="E101" s="145">
        <v>43922</v>
      </c>
      <c r="F101" s="145">
        <v>43952</v>
      </c>
      <c r="G101" s="145">
        <v>43983</v>
      </c>
      <c r="H101" s="145">
        <v>44013</v>
      </c>
      <c r="I101" s="145">
        <v>44044</v>
      </c>
      <c r="J101" s="145">
        <v>44075</v>
      </c>
      <c r="K101" s="145">
        <v>44105</v>
      </c>
      <c r="L101" s="145">
        <v>44136</v>
      </c>
      <c r="M101" s="145">
        <v>44166</v>
      </c>
      <c r="N101" s="145">
        <v>44197</v>
      </c>
      <c r="O101" s="145">
        <v>44228</v>
      </c>
      <c r="P101" s="145">
        <v>44256</v>
      </c>
      <c r="Q101" s="145">
        <v>44287</v>
      </c>
      <c r="R101" s="145">
        <v>44317</v>
      </c>
      <c r="S101" s="145">
        <v>44348</v>
      </c>
      <c r="T101" s="145">
        <v>44378</v>
      </c>
      <c r="U101" s="145">
        <v>44409</v>
      </c>
      <c r="V101" s="145">
        <v>44440</v>
      </c>
      <c r="W101" s="145">
        <v>44470</v>
      </c>
      <c r="X101" s="145">
        <v>44501</v>
      </c>
      <c r="Y101" s="145">
        <v>44531</v>
      </c>
      <c r="Z101" s="145">
        <v>44562</v>
      </c>
      <c r="AA101" s="145">
        <v>44593</v>
      </c>
      <c r="AB101" s="146">
        <v>44621</v>
      </c>
      <c r="AD101" s="153"/>
      <c r="AE101" s="154"/>
      <c r="AF101" s="155"/>
    </row>
    <row r="102" spans="1:32" x14ac:dyDescent="0.25">
      <c r="C102" s="35" t="s">
        <v>291</v>
      </c>
      <c r="D102" s="142" t="str">
        <f>IFERROR(D17/D6,"N/A")</f>
        <v>N/A</v>
      </c>
      <c r="E102" s="142" t="str">
        <f t="shared" ref="E102:AB102" si="60">IFERROR(E17/E6,"N/A")</f>
        <v>N/A</v>
      </c>
      <c r="F102" s="142" t="str">
        <f t="shared" si="60"/>
        <v>N/A</v>
      </c>
      <c r="G102" s="142" t="str">
        <f t="shared" si="60"/>
        <v>N/A</v>
      </c>
      <c r="H102" s="142" t="str">
        <f t="shared" si="60"/>
        <v>N/A</v>
      </c>
      <c r="I102" s="142" t="str">
        <f t="shared" si="60"/>
        <v>N/A</v>
      </c>
      <c r="J102" s="142" t="str">
        <f t="shared" si="60"/>
        <v>N/A</v>
      </c>
      <c r="K102" s="142" t="str">
        <f t="shared" si="60"/>
        <v>N/A</v>
      </c>
      <c r="L102" s="142" t="str">
        <f t="shared" si="60"/>
        <v>N/A</v>
      </c>
      <c r="M102" s="142" t="str">
        <f t="shared" si="60"/>
        <v>N/A</v>
      </c>
      <c r="N102" s="142" t="str">
        <f t="shared" si="60"/>
        <v>N/A</v>
      </c>
      <c r="O102" s="142" t="str">
        <f t="shared" si="60"/>
        <v>N/A</v>
      </c>
      <c r="P102" s="142" t="str">
        <f t="shared" si="60"/>
        <v>N/A</v>
      </c>
      <c r="Q102" s="142" t="str">
        <f t="shared" si="60"/>
        <v>N/A</v>
      </c>
      <c r="R102" s="142" t="str">
        <f t="shared" si="60"/>
        <v>N/A</v>
      </c>
      <c r="S102" s="142" t="str">
        <f t="shared" si="60"/>
        <v>N/A</v>
      </c>
      <c r="T102" s="142" t="str">
        <f t="shared" si="60"/>
        <v>N/A</v>
      </c>
      <c r="U102" s="142" t="str">
        <f t="shared" si="60"/>
        <v>N/A</v>
      </c>
      <c r="V102" s="142" t="str">
        <f t="shared" si="60"/>
        <v>N/A</v>
      </c>
      <c r="W102" s="142" t="str">
        <f t="shared" si="60"/>
        <v>N/A</v>
      </c>
      <c r="X102" s="142" t="str">
        <f t="shared" si="60"/>
        <v>N/A</v>
      </c>
      <c r="Y102" s="142" t="str">
        <f t="shared" si="60"/>
        <v>N/A</v>
      </c>
      <c r="Z102" s="142" t="str">
        <f t="shared" si="60"/>
        <v>N/A</v>
      </c>
      <c r="AA102" s="142" t="str">
        <f t="shared" si="60"/>
        <v>N/A</v>
      </c>
      <c r="AB102" s="143" t="str">
        <f t="shared" si="60"/>
        <v>N/A</v>
      </c>
      <c r="AD102" s="156" t="str">
        <f t="shared" ref="AD102:AF102" si="61">IFERROR(AD17/AD6,"N/A")</f>
        <v>N/A</v>
      </c>
      <c r="AE102" s="142">
        <f t="shared" si="61"/>
        <v>0</v>
      </c>
      <c r="AF102" s="143" t="str">
        <f t="shared" si="61"/>
        <v>N/A</v>
      </c>
    </row>
    <row r="103" spans="1:32" x14ac:dyDescent="0.25">
      <c r="C103" s="35" t="s">
        <v>292</v>
      </c>
      <c r="D103" s="142" t="str">
        <f>IFERROR(D22/D7,"N/A")</f>
        <v>N/A</v>
      </c>
      <c r="E103" s="142" t="str">
        <f t="shared" ref="E103:AB103" si="62">IFERROR(E22/E7,"N/A")</f>
        <v>N/A</v>
      </c>
      <c r="F103" s="142" t="str">
        <f t="shared" si="62"/>
        <v>N/A</v>
      </c>
      <c r="G103" s="142" t="str">
        <f t="shared" si="62"/>
        <v>N/A</v>
      </c>
      <c r="H103" s="142" t="str">
        <f t="shared" si="62"/>
        <v>N/A</v>
      </c>
      <c r="I103" s="142" t="str">
        <f t="shared" si="62"/>
        <v>N/A</v>
      </c>
      <c r="J103" s="142" t="str">
        <f t="shared" si="62"/>
        <v>N/A</v>
      </c>
      <c r="K103" s="142" t="str">
        <f t="shared" si="62"/>
        <v>N/A</v>
      </c>
      <c r="L103" s="142" t="str">
        <f t="shared" si="62"/>
        <v>N/A</v>
      </c>
      <c r="M103" s="142" t="str">
        <f t="shared" si="62"/>
        <v>N/A</v>
      </c>
      <c r="N103" s="142" t="str">
        <f t="shared" si="62"/>
        <v>N/A</v>
      </c>
      <c r="O103" s="142" t="str">
        <f t="shared" si="62"/>
        <v>N/A</v>
      </c>
      <c r="P103" s="142" t="str">
        <f t="shared" si="62"/>
        <v>N/A</v>
      </c>
      <c r="Q103" s="142" t="str">
        <f t="shared" si="62"/>
        <v>N/A</v>
      </c>
      <c r="R103" s="142" t="str">
        <f t="shared" si="62"/>
        <v>N/A</v>
      </c>
      <c r="S103" s="142" t="str">
        <f t="shared" si="62"/>
        <v>N/A</v>
      </c>
      <c r="T103" s="142" t="str">
        <f t="shared" si="62"/>
        <v>N/A</v>
      </c>
      <c r="U103" s="142" t="str">
        <f t="shared" si="62"/>
        <v>N/A</v>
      </c>
      <c r="V103" s="142" t="str">
        <f t="shared" si="62"/>
        <v>N/A</v>
      </c>
      <c r="W103" s="142" t="str">
        <f t="shared" si="62"/>
        <v>N/A</v>
      </c>
      <c r="X103" s="142" t="str">
        <f t="shared" si="62"/>
        <v>N/A</v>
      </c>
      <c r="Y103" s="142" t="str">
        <f t="shared" si="62"/>
        <v>N/A</v>
      </c>
      <c r="Z103" s="142" t="str">
        <f t="shared" si="62"/>
        <v>N/A</v>
      </c>
      <c r="AA103" s="142" t="str">
        <f t="shared" si="62"/>
        <v>N/A</v>
      </c>
      <c r="AB103" s="143" t="str">
        <f t="shared" si="62"/>
        <v>N/A</v>
      </c>
      <c r="AD103" s="156" t="str">
        <f t="shared" ref="AD103:AF103" si="63">IFERROR(AD22/AD7,"N/A")</f>
        <v>N/A</v>
      </c>
      <c r="AE103" s="142">
        <f t="shared" si="63"/>
        <v>0</v>
      </c>
      <c r="AF103" s="143" t="str">
        <f t="shared" si="63"/>
        <v>N/A</v>
      </c>
    </row>
    <row r="104" spans="1:32" x14ac:dyDescent="0.25">
      <c r="C104" s="35" t="s">
        <v>77</v>
      </c>
      <c r="D104" s="142" t="str">
        <f t="shared" ref="D104:AB104" si="64">IFERROR(D27/SUM(D8:D10),"N/A")</f>
        <v>N/A</v>
      </c>
      <c r="E104" s="142" t="str">
        <f t="shared" si="64"/>
        <v>N/A</v>
      </c>
      <c r="F104" s="142" t="str">
        <f t="shared" si="64"/>
        <v>N/A</v>
      </c>
      <c r="G104" s="142" t="str">
        <f t="shared" si="64"/>
        <v>N/A</v>
      </c>
      <c r="H104" s="142" t="str">
        <f t="shared" si="64"/>
        <v>N/A</v>
      </c>
      <c r="I104" s="142" t="str">
        <f t="shared" si="64"/>
        <v>N/A</v>
      </c>
      <c r="J104" s="142" t="str">
        <f t="shared" si="64"/>
        <v>N/A</v>
      </c>
      <c r="K104" s="142" t="str">
        <f t="shared" si="64"/>
        <v>N/A</v>
      </c>
      <c r="L104" s="142" t="str">
        <f t="shared" si="64"/>
        <v>N/A</v>
      </c>
      <c r="M104" s="142" t="str">
        <f t="shared" si="64"/>
        <v>N/A</v>
      </c>
      <c r="N104" s="142" t="str">
        <f t="shared" si="64"/>
        <v>N/A</v>
      </c>
      <c r="O104" s="142" t="str">
        <f t="shared" si="64"/>
        <v>N/A</v>
      </c>
      <c r="P104" s="142" t="str">
        <f t="shared" si="64"/>
        <v>N/A</v>
      </c>
      <c r="Q104" s="142" t="str">
        <f t="shared" si="64"/>
        <v>N/A</v>
      </c>
      <c r="R104" s="142" t="str">
        <f t="shared" si="64"/>
        <v>N/A</v>
      </c>
      <c r="S104" s="142" t="str">
        <f t="shared" si="64"/>
        <v>N/A</v>
      </c>
      <c r="T104" s="142" t="str">
        <f t="shared" si="64"/>
        <v>N/A</v>
      </c>
      <c r="U104" s="142" t="str">
        <f t="shared" si="64"/>
        <v>N/A</v>
      </c>
      <c r="V104" s="142" t="str">
        <f t="shared" si="64"/>
        <v>N/A</v>
      </c>
      <c r="W104" s="142" t="str">
        <f t="shared" si="64"/>
        <v>N/A</v>
      </c>
      <c r="X104" s="142" t="str">
        <f t="shared" si="64"/>
        <v>N/A</v>
      </c>
      <c r="Y104" s="142" t="str">
        <f t="shared" si="64"/>
        <v>N/A</v>
      </c>
      <c r="Z104" s="142" t="str">
        <f t="shared" si="64"/>
        <v>N/A</v>
      </c>
      <c r="AA104" s="142" t="str">
        <f t="shared" si="64"/>
        <v>N/A</v>
      </c>
      <c r="AB104" s="143" t="str">
        <f t="shared" si="64"/>
        <v>N/A</v>
      </c>
      <c r="AD104" s="156" t="str">
        <f>IFERROR(AD27/SUM(AD8:AD10),"N/A")</f>
        <v>N/A</v>
      </c>
      <c r="AE104" s="142" t="str">
        <f>IFERROR(AE27/SUM(AE8:AE10),"N/A")</f>
        <v>N/A</v>
      </c>
      <c r="AF104" s="143" t="str">
        <f>IFERROR(AF27/SUM(AF8:AF10),"N/A")</f>
        <v>N/A</v>
      </c>
    </row>
    <row r="105" spans="1:32" x14ac:dyDescent="0.25">
      <c r="B105" s="111" t="s">
        <v>69</v>
      </c>
      <c r="C105" s="35" t="s">
        <v>66</v>
      </c>
      <c r="D105" s="18">
        <f t="shared" ref="D105:M106" si="65">SUMIFS(D$5:D$99,$B$5:$B$99,$B105)</f>
        <v>0</v>
      </c>
      <c r="E105" s="18">
        <f t="shared" si="65"/>
        <v>0</v>
      </c>
      <c r="F105" s="18">
        <f t="shared" si="65"/>
        <v>0</v>
      </c>
      <c r="G105" s="18">
        <f t="shared" si="65"/>
        <v>0</v>
      </c>
      <c r="H105" s="18">
        <f t="shared" si="65"/>
        <v>0</v>
      </c>
      <c r="I105" s="18">
        <f t="shared" si="65"/>
        <v>0</v>
      </c>
      <c r="J105" s="18">
        <f t="shared" si="65"/>
        <v>0</v>
      </c>
      <c r="K105" s="18">
        <f t="shared" si="65"/>
        <v>0</v>
      </c>
      <c r="L105" s="18">
        <f t="shared" si="65"/>
        <v>0</v>
      </c>
      <c r="M105" s="18">
        <f t="shared" si="65"/>
        <v>0</v>
      </c>
      <c r="N105" s="18">
        <f t="shared" ref="N105:AB106" si="66">SUMIFS(N$5:N$99,$B$5:$B$99,$B105)</f>
        <v>0</v>
      </c>
      <c r="O105" s="18">
        <f t="shared" si="66"/>
        <v>0</v>
      </c>
      <c r="P105" s="18">
        <f t="shared" si="66"/>
        <v>0</v>
      </c>
      <c r="Q105" s="18">
        <f t="shared" si="66"/>
        <v>0</v>
      </c>
      <c r="R105" s="18">
        <f t="shared" si="66"/>
        <v>0</v>
      </c>
      <c r="S105" s="18">
        <f t="shared" si="66"/>
        <v>0</v>
      </c>
      <c r="T105" s="18">
        <f t="shared" si="66"/>
        <v>0</v>
      </c>
      <c r="U105" s="18">
        <f t="shared" si="66"/>
        <v>0</v>
      </c>
      <c r="V105" s="18">
        <f t="shared" si="66"/>
        <v>0</v>
      </c>
      <c r="W105" s="18">
        <f t="shared" si="66"/>
        <v>0</v>
      </c>
      <c r="X105" s="18">
        <f t="shared" si="66"/>
        <v>0</v>
      </c>
      <c r="Y105" s="18">
        <f t="shared" si="66"/>
        <v>0</v>
      </c>
      <c r="Z105" s="18">
        <f t="shared" si="66"/>
        <v>0</v>
      </c>
      <c r="AA105" s="18">
        <f t="shared" si="66"/>
        <v>0</v>
      </c>
      <c r="AB105" s="29">
        <f t="shared" si="66"/>
        <v>0</v>
      </c>
      <c r="AD105" s="28">
        <f t="shared" ref="AD105:AF106" si="67">SUMIFS(AD$5:AD$99,$B$5:$B$99,$B105)</f>
        <v>0</v>
      </c>
      <c r="AE105" s="18">
        <f t="shared" si="67"/>
        <v>0</v>
      </c>
      <c r="AF105" s="29">
        <f t="shared" si="67"/>
        <v>0</v>
      </c>
    </row>
    <row r="106" spans="1:32" x14ac:dyDescent="0.25">
      <c r="B106" s="111" t="s">
        <v>68</v>
      </c>
      <c r="C106" s="35" t="s">
        <v>67</v>
      </c>
      <c r="D106" s="18" t="e">
        <f t="shared" si="65"/>
        <v>#DIV/0!</v>
      </c>
      <c r="E106" s="18" t="e">
        <f t="shared" si="65"/>
        <v>#DIV/0!</v>
      </c>
      <c r="F106" s="18" t="e">
        <f t="shared" si="65"/>
        <v>#DIV/0!</v>
      </c>
      <c r="G106" s="18" t="e">
        <f t="shared" si="65"/>
        <v>#DIV/0!</v>
      </c>
      <c r="H106" s="18" t="e">
        <f t="shared" si="65"/>
        <v>#DIV/0!</v>
      </c>
      <c r="I106" s="18" t="e">
        <f t="shared" si="65"/>
        <v>#DIV/0!</v>
      </c>
      <c r="J106" s="18" t="e">
        <f t="shared" si="65"/>
        <v>#DIV/0!</v>
      </c>
      <c r="K106" s="18" t="e">
        <f t="shared" si="65"/>
        <v>#DIV/0!</v>
      </c>
      <c r="L106" s="18" t="e">
        <f t="shared" si="65"/>
        <v>#DIV/0!</v>
      </c>
      <c r="M106" s="18" t="e">
        <f t="shared" si="65"/>
        <v>#DIV/0!</v>
      </c>
      <c r="N106" s="18" t="e">
        <f t="shared" si="66"/>
        <v>#DIV/0!</v>
      </c>
      <c r="O106" s="18" t="e">
        <f t="shared" si="66"/>
        <v>#DIV/0!</v>
      </c>
      <c r="P106" s="18" t="e">
        <f t="shared" si="66"/>
        <v>#DIV/0!</v>
      </c>
      <c r="Q106" s="18" t="e">
        <f t="shared" si="66"/>
        <v>#DIV/0!</v>
      </c>
      <c r="R106" s="18" t="e">
        <f t="shared" si="66"/>
        <v>#DIV/0!</v>
      </c>
      <c r="S106" s="18" t="e">
        <f t="shared" si="66"/>
        <v>#DIV/0!</v>
      </c>
      <c r="T106" s="18" t="e">
        <f t="shared" si="66"/>
        <v>#DIV/0!</v>
      </c>
      <c r="U106" s="18" t="e">
        <f t="shared" si="66"/>
        <v>#DIV/0!</v>
      </c>
      <c r="V106" s="18" t="e">
        <f t="shared" si="66"/>
        <v>#DIV/0!</v>
      </c>
      <c r="W106" s="18" t="e">
        <f t="shared" si="66"/>
        <v>#DIV/0!</v>
      </c>
      <c r="X106" s="18" t="e">
        <f t="shared" si="66"/>
        <v>#DIV/0!</v>
      </c>
      <c r="Y106" s="18" t="e">
        <f t="shared" si="66"/>
        <v>#DIV/0!</v>
      </c>
      <c r="Z106" s="18" t="e">
        <f t="shared" si="66"/>
        <v>#DIV/0!</v>
      </c>
      <c r="AA106" s="18" t="e">
        <f t="shared" si="66"/>
        <v>#DIV/0!</v>
      </c>
      <c r="AB106" s="29" t="e">
        <f t="shared" si="66"/>
        <v>#DIV/0!</v>
      </c>
      <c r="AD106" s="28" t="e">
        <f t="shared" si="67"/>
        <v>#DIV/0!</v>
      </c>
      <c r="AE106" s="18">
        <f t="shared" si="67"/>
        <v>0</v>
      </c>
      <c r="AF106" s="29" t="e">
        <f t="shared" si="67"/>
        <v>#DIV/0!</v>
      </c>
    </row>
    <row r="107" spans="1:32" x14ac:dyDescent="0.25">
      <c r="C107" s="35" t="s">
        <v>70</v>
      </c>
      <c r="D107" s="135" t="e">
        <f>SUM(D105:D106)</f>
        <v>#DIV/0!</v>
      </c>
      <c r="E107" s="135" t="e">
        <f t="shared" ref="E107:AB107" si="68">SUM(E105:E106)</f>
        <v>#DIV/0!</v>
      </c>
      <c r="F107" s="135" t="e">
        <f t="shared" si="68"/>
        <v>#DIV/0!</v>
      </c>
      <c r="G107" s="135" t="e">
        <f t="shared" si="68"/>
        <v>#DIV/0!</v>
      </c>
      <c r="H107" s="135" t="e">
        <f t="shared" si="68"/>
        <v>#DIV/0!</v>
      </c>
      <c r="I107" s="135" t="e">
        <f t="shared" si="68"/>
        <v>#DIV/0!</v>
      </c>
      <c r="J107" s="135" t="e">
        <f t="shared" si="68"/>
        <v>#DIV/0!</v>
      </c>
      <c r="K107" s="135" t="e">
        <f t="shared" si="68"/>
        <v>#DIV/0!</v>
      </c>
      <c r="L107" s="135" t="e">
        <f t="shared" si="68"/>
        <v>#DIV/0!</v>
      </c>
      <c r="M107" s="135" t="e">
        <f t="shared" si="68"/>
        <v>#DIV/0!</v>
      </c>
      <c r="N107" s="135" t="e">
        <f t="shared" si="68"/>
        <v>#DIV/0!</v>
      </c>
      <c r="O107" s="135" t="e">
        <f t="shared" si="68"/>
        <v>#DIV/0!</v>
      </c>
      <c r="P107" s="135" t="e">
        <f t="shared" si="68"/>
        <v>#DIV/0!</v>
      </c>
      <c r="Q107" s="135" t="e">
        <f t="shared" si="68"/>
        <v>#DIV/0!</v>
      </c>
      <c r="R107" s="135" t="e">
        <f t="shared" si="68"/>
        <v>#DIV/0!</v>
      </c>
      <c r="S107" s="135" t="e">
        <f t="shared" si="68"/>
        <v>#DIV/0!</v>
      </c>
      <c r="T107" s="135" t="e">
        <f t="shared" si="68"/>
        <v>#DIV/0!</v>
      </c>
      <c r="U107" s="135" t="e">
        <f t="shared" si="68"/>
        <v>#DIV/0!</v>
      </c>
      <c r="V107" s="135" t="e">
        <f t="shared" si="68"/>
        <v>#DIV/0!</v>
      </c>
      <c r="W107" s="135" t="e">
        <f t="shared" si="68"/>
        <v>#DIV/0!</v>
      </c>
      <c r="X107" s="135" t="e">
        <f t="shared" si="68"/>
        <v>#DIV/0!</v>
      </c>
      <c r="Y107" s="135" t="e">
        <f t="shared" si="68"/>
        <v>#DIV/0!</v>
      </c>
      <c r="Z107" s="135" t="e">
        <f t="shared" si="68"/>
        <v>#DIV/0!</v>
      </c>
      <c r="AA107" s="135" t="e">
        <f t="shared" si="68"/>
        <v>#DIV/0!</v>
      </c>
      <c r="AB107" s="136" t="e">
        <f t="shared" si="68"/>
        <v>#DIV/0!</v>
      </c>
      <c r="AD107" s="157" t="e">
        <f t="shared" ref="AD107:AF107" si="69">SUM(AD105:AD106)</f>
        <v>#DIV/0!</v>
      </c>
      <c r="AE107" s="135">
        <f t="shared" si="69"/>
        <v>0</v>
      </c>
      <c r="AF107" s="136" t="e">
        <f t="shared" si="69"/>
        <v>#DIV/0!</v>
      </c>
    </row>
    <row r="108" spans="1:32" x14ac:dyDescent="0.25">
      <c r="C108" s="35" t="s">
        <v>71</v>
      </c>
      <c r="D108" s="142" t="str">
        <f t="shared" ref="D108:AB108" si="70">IFERROR(D107/D14,"N/A")</f>
        <v>N/A</v>
      </c>
      <c r="E108" s="142" t="str">
        <f t="shared" si="70"/>
        <v>N/A</v>
      </c>
      <c r="F108" s="142" t="str">
        <f t="shared" si="70"/>
        <v>N/A</v>
      </c>
      <c r="G108" s="142" t="str">
        <f t="shared" si="70"/>
        <v>N/A</v>
      </c>
      <c r="H108" s="142" t="str">
        <f t="shared" si="70"/>
        <v>N/A</v>
      </c>
      <c r="I108" s="142" t="str">
        <f t="shared" si="70"/>
        <v>N/A</v>
      </c>
      <c r="J108" s="142" t="str">
        <f t="shared" si="70"/>
        <v>N/A</v>
      </c>
      <c r="K108" s="142" t="str">
        <f t="shared" si="70"/>
        <v>N/A</v>
      </c>
      <c r="L108" s="142" t="str">
        <f t="shared" si="70"/>
        <v>N/A</v>
      </c>
      <c r="M108" s="142" t="str">
        <f t="shared" si="70"/>
        <v>N/A</v>
      </c>
      <c r="N108" s="142" t="str">
        <f t="shared" si="70"/>
        <v>N/A</v>
      </c>
      <c r="O108" s="142" t="str">
        <f t="shared" si="70"/>
        <v>N/A</v>
      </c>
      <c r="P108" s="142" t="str">
        <f t="shared" si="70"/>
        <v>N/A</v>
      </c>
      <c r="Q108" s="142" t="str">
        <f t="shared" si="70"/>
        <v>N/A</v>
      </c>
      <c r="R108" s="142" t="str">
        <f t="shared" si="70"/>
        <v>N/A</v>
      </c>
      <c r="S108" s="142" t="str">
        <f t="shared" si="70"/>
        <v>N/A</v>
      </c>
      <c r="T108" s="142" t="str">
        <f t="shared" si="70"/>
        <v>N/A</v>
      </c>
      <c r="U108" s="142" t="str">
        <f t="shared" si="70"/>
        <v>N/A</v>
      </c>
      <c r="V108" s="142" t="str">
        <f t="shared" si="70"/>
        <v>N/A</v>
      </c>
      <c r="W108" s="142" t="str">
        <f t="shared" si="70"/>
        <v>N/A</v>
      </c>
      <c r="X108" s="142" t="str">
        <f t="shared" si="70"/>
        <v>N/A</v>
      </c>
      <c r="Y108" s="142" t="str">
        <f t="shared" si="70"/>
        <v>N/A</v>
      </c>
      <c r="Z108" s="142" t="str">
        <f t="shared" si="70"/>
        <v>N/A</v>
      </c>
      <c r="AA108" s="142" t="str">
        <f t="shared" si="70"/>
        <v>N/A</v>
      </c>
      <c r="AB108" s="143" t="str">
        <f t="shared" si="70"/>
        <v>N/A</v>
      </c>
      <c r="AD108" s="156" t="str">
        <f>IFERROR(AD107/AD14,"N/A")</f>
        <v>N/A</v>
      </c>
      <c r="AE108" s="142" t="str">
        <f>IFERROR(AE107/AE14,"N/A")</f>
        <v>N/A</v>
      </c>
      <c r="AF108" s="143" t="str">
        <f>IFERROR(AF107/AF14,"N/A")</f>
        <v>N/A</v>
      </c>
    </row>
    <row r="109" spans="1:32" x14ac:dyDescent="0.25">
      <c r="C109" s="35" t="s">
        <v>72</v>
      </c>
      <c r="D109" s="137">
        <f t="shared" ref="D109:AB109" si="71">D53</f>
        <v>0</v>
      </c>
      <c r="E109" s="137">
        <f t="shared" si="71"/>
        <v>0</v>
      </c>
      <c r="F109" s="137">
        <f t="shared" si="71"/>
        <v>0</v>
      </c>
      <c r="G109" s="137">
        <f t="shared" si="71"/>
        <v>0</v>
      </c>
      <c r="H109" s="137">
        <f t="shared" si="71"/>
        <v>0</v>
      </c>
      <c r="I109" s="137">
        <f t="shared" si="71"/>
        <v>0</v>
      </c>
      <c r="J109" s="137">
        <f t="shared" si="71"/>
        <v>0</v>
      </c>
      <c r="K109" s="137">
        <f t="shared" si="71"/>
        <v>0</v>
      </c>
      <c r="L109" s="137">
        <f t="shared" si="71"/>
        <v>0</v>
      </c>
      <c r="M109" s="137">
        <f t="shared" si="71"/>
        <v>0</v>
      </c>
      <c r="N109" s="137">
        <f t="shared" si="71"/>
        <v>0</v>
      </c>
      <c r="O109" s="137">
        <f t="shared" si="71"/>
        <v>0</v>
      </c>
      <c r="P109" s="137">
        <f t="shared" si="71"/>
        <v>0</v>
      </c>
      <c r="Q109" s="137">
        <f t="shared" si="71"/>
        <v>0</v>
      </c>
      <c r="R109" s="137">
        <f t="shared" si="71"/>
        <v>0</v>
      </c>
      <c r="S109" s="137">
        <f t="shared" si="71"/>
        <v>0</v>
      </c>
      <c r="T109" s="137">
        <f t="shared" si="71"/>
        <v>0</v>
      </c>
      <c r="U109" s="137">
        <f t="shared" si="71"/>
        <v>0</v>
      </c>
      <c r="V109" s="137">
        <f t="shared" si="71"/>
        <v>0</v>
      </c>
      <c r="W109" s="137">
        <f t="shared" si="71"/>
        <v>0</v>
      </c>
      <c r="X109" s="137">
        <f t="shared" si="71"/>
        <v>0</v>
      </c>
      <c r="Y109" s="137">
        <f t="shared" si="71"/>
        <v>0</v>
      </c>
      <c r="Z109" s="137">
        <f t="shared" si="71"/>
        <v>0</v>
      </c>
      <c r="AA109" s="137">
        <f t="shared" si="71"/>
        <v>0</v>
      </c>
      <c r="AB109" s="138">
        <f t="shared" si="71"/>
        <v>0</v>
      </c>
      <c r="AD109" s="158">
        <f>AD53</f>
        <v>0</v>
      </c>
      <c r="AE109" s="137">
        <f>AE53</f>
        <v>0</v>
      </c>
      <c r="AF109" s="138">
        <f>AF53</f>
        <v>0</v>
      </c>
    </row>
    <row r="110" spans="1:32" x14ac:dyDescent="0.25">
      <c r="C110" s="35" t="s">
        <v>26</v>
      </c>
      <c r="D110" s="137">
        <f t="shared" ref="D110:AB110" si="72">D78</f>
        <v>0</v>
      </c>
      <c r="E110" s="137">
        <f t="shared" si="72"/>
        <v>0</v>
      </c>
      <c r="F110" s="137">
        <f t="shared" si="72"/>
        <v>0</v>
      </c>
      <c r="G110" s="137">
        <f t="shared" si="72"/>
        <v>0</v>
      </c>
      <c r="H110" s="137">
        <f t="shared" si="72"/>
        <v>0</v>
      </c>
      <c r="I110" s="137">
        <f t="shared" si="72"/>
        <v>0</v>
      </c>
      <c r="J110" s="137">
        <f t="shared" si="72"/>
        <v>0</v>
      </c>
      <c r="K110" s="137">
        <f t="shared" si="72"/>
        <v>0</v>
      </c>
      <c r="L110" s="137">
        <f t="shared" si="72"/>
        <v>0</v>
      </c>
      <c r="M110" s="137">
        <f t="shared" si="72"/>
        <v>0</v>
      </c>
      <c r="N110" s="137">
        <f t="shared" si="72"/>
        <v>0</v>
      </c>
      <c r="O110" s="137">
        <f t="shared" si="72"/>
        <v>0</v>
      </c>
      <c r="P110" s="137">
        <f t="shared" si="72"/>
        <v>0</v>
      </c>
      <c r="Q110" s="137">
        <f t="shared" si="72"/>
        <v>0</v>
      </c>
      <c r="R110" s="137">
        <f t="shared" si="72"/>
        <v>0</v>
      </c>
      <c r="S110" s="137">
        <f t="shared" si="72"/>
        <v>0</v>
      </c>
      <c r="T110" s="137">
        <f t="shared" si="72"/>
        <v>0</v>
      </c>
      <c r="U110" s="137">
        <f t="shared" si="72"/>
        <v>0</v>
      </c>
      <c r="V110" s="137">
        <f t="shared" si="72"/>
        <v>0</v>
      </c>
      <c r="W110" s="137">
        <f t="shared" si="72"/>
        <v>0</v>
      </c>
      <c r="X110" s="137">
        <f t="shared" si="72"/>
        <v>0</v>
      </c>
      <c r="Y110" s="137">
        <f t="shared" si="72"/>
        <v>0</v>
      </c>
      <c r="Z110" s="137">
        <f t="shared" si="72"/>
        <v>0</v>
      </c>
      <c r="AA110" s="137">
        <f t="shared" si="72"/>
        <v>0</v>
      </c>
      <c r="AB110" s="138">
        <f t="shared" si="72"/>
        <v>0</v>
      </c>
      <c r="AD110" s="158">
        <f>AD78</f>
        <v>0</v>
      </c>
      <c r="AE110" s="137">
        <f>AE78</f>
        <v>0</v>
      </c>
      <c r="AF110" s="138">
        <f>AF78</f>
        <v>0</v>
      </c>
    </row>
    <row r="111" spans="1:32" x14ac:dyDescent="0.25">
      <c r="C111" s="35" t="s">
        <v>73</v>
      </c>
      <c r="D111" s="137">
        <f t="shared" ref="D111:AB111" si="73">D93</f>
        <v>0</v>
      </c>
      <c r="E111" s="137">
        <f t="shared" si="73"/>
        <v>0</v>
      </c>
      <c r="F111" s="137">
        <f t="shared" si="73"/>
        <v>0</v>
      </c>
      <c r="G111" s="137">
        <f t="shared" si="73"/>
        <v>0</v>
      </c>
      <c r="H111" s="137">
        <f t="shared" si="73"/>
        <v>0</v>
      </c>
      <c r="I111" s="137">
        <f t="shared" si="73"/>
        <v>0</v>
      </c>
      <c r="J111" s="137">
        <f t="shared" si="73"/>
        <v>0</v>
      </c>
      <c r="K111" s="137">
        <f t="shared" si="73"/>
        <v>0</v>
      </c>
      <c r="L111" s="137">
        <f t="shared" si="73"/>
        <v>0</v>
      </c>
      <c r="M111" s="137">
        <f t="shared" si="73"/>
        <v>0</v>
      </c>
      <c r="N111" s="137">
        <f t="shared" si="73"/>
        <v>0</v>
      </c>
      <c r="O111" s="137">
        <f t="shared" si="73"/>
        <v>0</v>
      </c>
      <c r="P111" s="137">
        <f t="shared" si="73"/>
        <v>0</v>
      </c>
      <c r="Q111" s="137">
        <f t="shared" si="73"/>
        <v>0</v>
      </c>
      <c r="R111" s="137">
        <f t="shared" si="73"/>
        <v>0</v>
      </c>
      <c r="S111" s="137">
        <f t="shared" si="73"/>
        <v>0</v>
      </c>
      <c r="T111" s="137">
        <f t="shared" si="73"/>
        <v>0</v>
      </c>
      <c r="U111" s="137">
        <f t="shared" si="73"/>
        <v>0</v>
      </c>
      <c r="V111" s="137">
        <f t="shared" si="73"/>
        <v>0</v>
      </c>
      <c r="W111" s="137">
        <f t="shared" si="73"/>
        <v>0</v>
      </c>
      <c r="X111" s="137">
        <f t="shared" si="73"/>
        <v>0</v>
      </c>
      <c r="Y111" s="137">
        <f t="shared" si="73"/>
        <v>0</v>
      </c>
      <c r="Z111" s="137">
        <f t="shared" si="73"/>
        <v>0</v>
      </c>
      <c r="AA111" s="137">
        <f t="shared" si="73"/>
        <v>0</v>
      </c>
      <c r="AB111" s="138">
        <f t="shared" si="73"/>
        <v>0</v>
      </c>
      <c r="AD111" s="158">
        <f>AD93</f>
        <v>0</v>
      </c>
      <c r="AE111" s="137">
        <f>AE93</f>
        <v>0</v>
      </c>
      <c r="AF111" s="138">
        <f>AF93</f>
        <v>0</v>
      </c>
    </row>
    <row r="112" spans="1:32" x14ac:dyDescent="0.25">
      <c r="C112" s="3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7"/>
      <c r="AD112" s="35"/>
      <c r="AE112" s="36"/>
      <c r="AF112" s="37"/>
    </row>
    <row r="113" spans="1:32" s="15" customFormat="1" x14ac:dyDescent="0.25">
      <c r="A113" s="330"/>
      <c r="C113" s="139" t="s">
        <v>76</v>
      </c>
      <c r="D113" s="140" t="e">
        <f t="shared" ref="D113:AB113" si="74">D92</f>
        <v>#DIV/0!</v>
      </c>
      <c r="E113" s="140" t="e">
        <f t="shared" si="74"/>
        <v>#DIV/0!</v>
      </c>
      <c r="F113" s="140" t="e">
        <f t="shared" si="74"/>
        <v>#DIV/0!</v>
      </c>
      <c r="G113" s="140" t="e">
        <f t="shared" si="74"/>
        <v>#DIV/0!</v>
      </c>
      <c r="H113" s="140" t="e">
        <f t="shared" si="74"/>
        <v>#DIV/0!</v>
      </c>
      <c r="I113" s="140" t="e">
        <f t="shared" si="74"/>
        <v>#DIV/0!</v>
      </c>
      <c r="J113" s="140" t="e">
        <f t="shared" si="74"/>
        <v>#DIV/0!</v>
      </c>
      <c r="K113" s="140" t="e">
        <f t="shared" si="74"/>
        <v>#DIV/0!</v>
      </c>
      <c r="L113" s="140" t="e">
        <f t="shared" si="74"/>
        <v>#DIV/0!</v>
      </c>
      <c r="M113" s="140" t="e">
        <f t="shared" si="74"/>
        <v>#DIV/0!</v>
      </c>
      <c r="N113" s="140" t="e">
        <f t="shared" si="74"/>
        <v>#DIV/0!</v>
      </c>
      <c r="O113" s="140" t="e">
        <f t="shared" si="74"/>
        <v>#DIV/0!</v>
      </c>
      <c r="P113" s="140" t="e">
        <f t="shared" si="74"/>
        <v>#DIV/0!</v>
      </c>
      <c r="Q113" s="140" t="e">
        <f t="shared" si="74"/>
        <v>#DIV/0!</v>
      </c>
      <c r="R113" s="140" t="e">
        <f t="shared" si="74"/>
        <v>#DIV/0!</v>
      </c>
      <c r="S113" s="140" t="e">
        <f t="shared" si="74"/>
        <v>#DIV/0!</v>
      </c>
      <c r="T113" s="140" t="e">
        <f t="shared" si="74"/>
        <v>#DIV/0!</v>
      </c>
      <c r="U113" s="140" t="e">
        <f t="shared" si="74"/>
        <v>#DIV/0!</v>
      </c>
      <c r="V113" s="140" t="e">
        <f t="shared" si="74"/>
        <v>#DIV/0!</v>
      </c>
      <c r="W113" s="140" t="e">
        <f t="shared" si="74"/>
        <v>#DIV/0!</v>
      </c>
      <c r="X113" s="140" t="e">
        <f t="shared" si="74"/>
        <v>#DIV/0!</v>
      </c>
      <c r="Y113" s="140" t="e">
        <f t="shared" si="74"/>
        <v>#DIV/0!</v>
      </c>
      <c r="Z113" s="140" t="e">
        <f t="shared" si="74"/>
        <v>#DIV/0!</v>
      </c>
      <c r="AA113" s="140" t="e">
        <f t="shared" si="74"/>
        <v>#DIV/0!</v>
      </c>
      <c r="AB113" s="141" t="e">
        <f t="shared" si="74"/>
        <v>#DIV/0!</v>
      </c>
      <c r="AD113" s="159"/>
      <c r="AE113" s="140"/>
      <c r="AF113" s="141"/>
    </row>
    <row r="114" spans="1:32" s="15" customFormat="1" x14ac:dyDescent="0.25">
      <c r="A114" s="330"/>
      <c r="C114" s="139" t="s">
        <v>64</v>
      </c>
      <c r="D114" s="140" t="e">
        <f>D92</f>
        <v>#DIV/0!</v>
      </c>
      <c r="E114" s="140" t="e">
        <f>SUM($D$92:E92)</f>
        <v>#DIV/0!</v>
      </c>
      <c r="F114" s="140" t="e">
        <f>SUM($D$92:F92)</f>
        <v>#DIV/0!</v>
      </c>
      <c r="G114" s="140" t="e">
        <f>SUM($D$92:G92)</f>
        <v>#DIV/0!</v>
      </c>
      <c r="H114" s="140" t="e">
        <f>SUM($D$92:H92)</f>
        <v>#DIV/0!</v>
      </c>
      <c r="I114" s="140" t="e">
        <f>SUM($D$92:I92)</f>
        <v>#DIV/0!</v>
      </c>
      <c r="J114" s="140" t="e">
        <f>SUM($D$92:J92)</f>
        <v>#DIV/0!</v>
      </c>
      <c r="K114" s="140" t="e">
        <f>SUM($D$92:K92)</f>
        <v>#DIV/0!</v>
      </c>
      <c r="L114" s="140" t="e">
        <f>SUM($D$92:L92)</f>
        <v>#DIV/0!</v>
      </c>
      <c r="M114" s="140" t="e">
        <f>SUM($D$92:M92)</f>
        <v>#DIV/0!</v>
      </c>
      <c r="N114" s="140" t="e">
        <f>SUM($D$92:N92)</f>
        <v>#DIV/0!</v>
      </c>
      <c r="O114" s="140" t="e">
        <f>SUM($D$92:O92)</f>
        <v>#DIV/0!</v>
      </c>
      <c r="P114" s="140" t="e">
        <f>SUM($D$92:P92)</f>
        <v>#DIV/0!</v>
      </c>
      <c r="Q114" s="140" t="e">
        <f>SUM($D$92:Q92)</f>
        <v>#DIV/0!</v>
      </c>
      <c r="R114" s="140" t="e">
        <f>SUM($D$92:R92)</f>
        <v>#DIV/0!</v>
      </c>
      <c r="S114" s="140" t="e">
        <f>SUM($D$92:S92)</f>
        <v>#DIV/0!</v>
      </c>
      <c r="T114" s="140" t="e">
        <f>SUM($D$92:T92)</f>
        <v>#DIV/0!</v>
      </c>
      <c r="U114" s="140" t="e">
        <f>SUM($D$92:U92)</f>
        <v>#DIV/0!</v>
      </c>
      <c r="V114" s="140" t="e">
        <f>SUM($D$92:V92)</f>
        <v>#DIV/0!</v>
      </c>
      <c r="W114" s="140" t="e">
        <f>SUM($D$92:W92)</f>
        <v>#DIV/0!</v>
      </c>
      <c r="X114" s="140" t="e">
        <f>SUM($D$92:X92)</f>
        <v>#DIV/0!</v>
      </c>
      <c r="Y114" s="140" t="e">
        <f>SUM($D$92:Y92)</f>
        <v>#DIV/0!</v>
      </c>
      <c r="Z114" s="140" t="e">
        <f>SUM($D$92:Z92)</f>
        <v>#DIV/0!</v>
      </c>
      <c r="AA114" s="140" t="e">
        <f>SUM($D$92:AA92)</f>
        <v>#DIV/0!</v>
      </c>
      <c r="AB114" s="141" t="e">
        <f>SUM($D$92:AB92)</f>
        <v>#DIV/0!</v>
      </c>
      <c r="AD114" s="159"/>
      <c r="AE114" s="140"/>
      <c r="AF114" s="141"/>
    </row>
    <row r="115" spans="1:32" x14ac:dyDescent="0.25">
      <c r="C115" s="139" t="s">
        <v>74</v>
      </c>
      <c r="D115" s="140" t="e">
        <f>MIN(D114:AB114)</f>
        <v>#DIV/0!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7"/>
      <c r="AD115" s="35"/>
      <c r="AE115" s="36"/>
      <c r="AF115" s="37"/>
    </row>
    <row r="116" spans="1:32" x14ac:dyDescent="0.25">
      <c r="C116" s="139" t="s">
        <v>75</v>
      </c>
      <c r="D116" s="134" t="e">
        <f>INDEX(4:4,MATCH(D115,114:114,0))</f>
        <v>#DIV/0!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7"/>
      <c r="AD116" s="35"/>
      <c r="AE116" s="36"/>
      <c r="AF116" s="37"/>
    </row>
    <row r="117" spans="1:32" x14ac:dyDescent="0.25">
      <c r="C117" s="139"/>
      <c r="D117" s="134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7"/>
      <c r="AD117" s="35"/>
      <c r="AE117" s="36"/>
      <c r="AF117" s="37"/>
    </row>
    <row r="118" spans="1:32" x14ac:dyDescent="0.25">
      <c r="C118" s="328" t="s">
        <v>198</v>
      </c>
      <c r="D118" s="134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7"/>
      <c r="AC118" s="37"/>
      <c r="AD118" s="36"/>
      <c r="AE118" s="36"/>
      <c r="AF118" s="37"/>
    </row>
    <row r="119" spans="1:32" x14ac:dyDescent="0.25">
      <c r="B119" s="334" t="s">
        <v>68</v>
      </c>
      <c r="C119" s="139" t="s">
        <v>197</v>
      </c>
      <c r="D119" s="18" t="e">
        <f t="shared" ref="D119:M120" si="75">SUMIFS(D$5:D$99,$A$5:$A$99,$B119)</f>
        <v>#DIV/0!</v>
      </c>
      <c r="E119" s="18" t="e">
        <f t="shared" si="75"/>
        <v>#DIV/0!</v>
      </c>
      <c r="F119" s="18" t="e">
        <f t="shared" si="75"/>
        <v>#DIV/0!</v>
      </c>
      <c r="G119" s="18" t="e">
        <f t="shared" si="75"/>
        <v>#DIV/0!</v>
      </c>
      <c r="H119" s="18" t="e">
        <f t="shared" si="75"/>
        <v>#DIV/0!</v>
      </c>
      <c r="I119" s="18" t="e">
        <f t="shared" si="75"/>
        <v>#DIV/0!</v>
      </c>
      <c r="J119" s="18" t="e">
        <f t="shared" si="75"/>
        <v>#DIV/0!</v>
      </c>
      <c r="K119" s="18" t="e">
        <f t="shared" si="75"/>
        <v>#DIV/0!</v>
      </c>
      <c r="L119" s="18" t="e">
        <f t="shared" si="75"/>
        <v>#DIV/0!</v>
      </c>
      <c r="M119" s="18" t="e">
        <f t="shared" si="75"/>
        <v>#DIV/0!</v>
      </c>
      <c r="N119" s="18" t="e">
        <f t="shared" ref="N119:AB120" si="76">SUMIFS(N$5:N$99,$A$5:$A$99,$B119)</f>
        <v>#DIV/0!</v>
      </c>
      <c r="O119" s="18" t="e">
        <f t="shared" si="76"/>
        <v>#DIV/0!</v>
      </c>
      <c r="P119" s="18" t="e">
        <f t="shared" si="76"/>
        <v>#DIV/0!</v>
      </c>
      <c r="Q119" s="18" t="e">
        <f t="shared" si="76"/>
        <v>#DIV/0!</v>
      </c>
      <c r="R119" s="18" t="e">
        <f t="shared" si="76"/>
        <v>#DIV/0!</v>
      </c>
      <c r="S119" s="18" t="e">
        <f t="shared" si="76"/>
        <v>#DIV/0!</v>
      </c>
      <c r="T119" s="18" t="e">
        <f t="shared" si="76"/>
        <v>#DIV/0!</v>
      </c>
      <c r="U119" s="18" t="e">
        <f t="shared" si="76"/>
        <v>#DIV/0!</v>
      </c>
      <c r="V119" s="18" t="e">
        <f t="shared" si="76"/>
        <v>#DIV/0!</v>
      </c>
      <c r="W119" s="18" t="e">
        <f t="shared" si="76"/>
        <v>#DIV/0!</v>
      </c>
      <c r="X119" s="18" t="e">
        <f t="shared" si="76"/>
        <v>#DIV/0!</v>
      </c>
      <c r="Y119" s="18" t="e">
        <f t="shared" si="76"/>
        <v>#DIV/0!</v>
      </c>
      <c r="Z119" s="18" t="e">
        <f t="shared" si="76"/>
        <v>#DIV/0!</v>
      </c>
      <c r="AA119" s="18" t="e">
        <f t="shared" si="76"/>
        <v>#DIV/0!</v>
      </c>
      <c r="AB119" s="29" t="e">
        <f t="shared" si="76"/>
        <v>#DIV/0!</v>
      </c>
      <c r="AC119" s="37"/>
      <c r="AD119" s="18"/>
      <c r="AE119" s="18"/>
      <c r="AF119" s="29"/>
    </row>
    <row r="120" spans="1:32" x14ac:dyDescent="0.25">
      <c r="B120" s="334" t="s">
        <v>69</v>
      </c>
      <c r="C120" s="139" t="s">
        <v>31</v>
      </c>
      <c r="D120" s="18" t="e">
        <f t="shared" si="75"/>
        <v>#DIV/0!</v>
      </c>
      <c r="E120" s="18" t="e">
        <f t="shared" si="75"/>
        <v>#DIV/0!</v>
      </c>
      <c r="F120" s="18" t="e">
        <f t="shared" si="75"/>
        <v>#DIV/0!</v>
      </c>
      <c r="G120" s="18" t="e">
        <f t="shared" si="75"/>
        <v>#DIV/0!</v>
      </c>
      <c r="H120" s="18" t="e">
        <f t="shared" si="75"/>
        <v>#DIV/0!</v>
      </c>
      <c r="I120" s="18" t="e">
        <f t="shared" si="75"/>
        <v>#DIV/0!</v>
      </c>
      <c r="J120" s="18" t="e">
        <f t="shared" si="75"/>
        <v>#DIV/0!</v>
      </c>
      <c r="K120" s="18" t="e">
        <f t="shared" si="75"/>
        <v>#DIV/0!</v>
      </c>
      <c r="L120" s="18" t="e">
        <f t="shared" si="75"/>
        <v>#DIV/0!</v>
      </c>
      <c r="M120" s="18" t="e">
        <f t="shared" si="75"/>
        <v>#DIV/0!</v>
      </c>
      <c r="N120" s="18" t="e">
        <f t="shared" si="76"/>
        <v>#DIV/0!</v>
      </c>
      <c r="O120" s="18" t="e">
        <f t="shared" si="76"/>
        <v>#DIV/0!</v>
      </c>
      <c r="P120" s="18" t="e">
        <f t="shared" si="76"/>
        <v>#DIV/0!</v>
      </c>
      <c r="Q120" s="18" t="e">
        <f t="shared" si="76"/>
        <v>#DIV/0!</v>
      </c>
      <c r="R120" s="18" t="e">
        <f t="shared" si="76"/>
        <v>#DIV/0!</v>
      </c>
      <c r="S120" s="18" t="e">
        <f t="shared" si="76"/>
        <v>#DIV/0!</v>
      </c>
      <c r="T120" s="18" t="e">
        <f t="shared" si="76"/>
        <v>#DIV/0!</v>
      </c>
      <c r="U120" s="18" t="e">
        <f t="shared" si="76"/>
        <v>#DIV/0!</v>
      </c>
      <c r="V120" s="18" t="e">
        <f t="shared" si="76"/>
        <v>#DIV/0!</v>
      </c>
      <c r="W120" s="18" t="e">
        <f t="shared" si="76"/>
        <v>#DIV/0!</v>
      </c>
      <c r="X120" s="18" t="e">
        <f t="shared" si="76"/>
        <v>#DIV/0!</v>
      </c>
      <c r="Y120" s="18" t="e">
        <f t="shared" si="76"/>
        <v>#DIV/0!</v>
      </c>
      <c r="Z120" s="18" t="e">
        <f t="shared" si="76"/>
        <v>#DIV/0!</v>
      </c>
      <c r="AA120" s="18" t="e">
        <f t="shared" si="76"/>
        <v>#DIV/0!</v>
      </c>
      <c r="AB120" s="29" t="e">
        <f t="shared" si="76"/>
        <v>#DIV/0!</v>
      </c>
      <c r="AC120" s="37"/>
      <c r="AD120" s="18"/>
      <c r="AE120" s="18"/>
      <c r="AF120" s="29"/>
    </row>
    <row r="121" spans="1:32" x14ac:dyDescent="0.25">
      <c r="C121" s="139" t="s">
        <v>195</v>
      </c>
      <c r="D121" s="335" t="e">
        <f t="shared" ref="D121:AB121" si="77">D14-D119</f>
        <v>#DIV/0!</v>
      </c>
      <c r="E121" s="335" t="e">
        <f t="shared" si="77"/>
        <v>#DIV/0!</v>
      </c>
      <c r="F121" s="335" t="e">
        <f t="shared" si="77"/>
        <v>#DIV/0!</v>
      </c>
      <c r="G121" s="335" t="e">
        <f t="shared" si="77"/>
        <v>#DIV/0!</v>
      </c>
      <c r="H121" s="335" t="e">
        <f t="shared" si="77"/>
        <v>#DIV/0!</v>
      </c>
      <c r="I121" s="335" t="e">
        <f t="shared" si="77"/>
        <v>#DIV/0!</v>
      </c>
      <c r="J121" s="335" t="e">
        <f t="shared" si="77"/>
        <v>#DIV/0!</v>
      </c>
      <c r="K121" s="335" t="e">
        <f t="shared" si="77"/>
        <v>#DIV/0!</v>
      </c>
      <c r="L121" s="335" t="e">
        <f t="shared" si="77"/>
        <v>#DIV/0!</v>
      </c>
      <c r="M121" s="335" t="e">
        <f t="shared" si="77"/>
        <v>#DIV/0!</v>
      </c>
      <c r="N121" s="335" t="e">
        <f t="shared" si="77"/>
        <v>#DIV/0!</v>
      </c>
      <c r="O121" s="335" t="e">
        <f t="shared" si="77"/>
        <v>#DIV/0!</v>
      </c>
      <c r="P121" s="335" t="e">
        <f t="shared" si="77"/>
        <v>#DIV/0!</v>
      </c>
      <c r="Q121" s="335" t="e">
        <f t="shared" si="77"/>
        <v>#DIV/0!</v>
      </c>
      <c r="R121" s="335" t="e">
        <f t="shared" si="77"/>
        <v>#DIV/0!</v>
      </c>
      <c r="S121" s="335" t="e">
        <f t="shared" si="77"/>
        <v>#DIV/0!</v>
      </c>
      <c r="T121" s="335" t="e">
        <f t="shared" si="77"/>
        <v>#DIV/0!</v>
      </c>
      <c r="U121" s="335" t="e">
        <f t="shared" si="77"/>
        <v>#DIV/0!</v>
      </c>
      <c r="V121" s="335" t="e">
        <f t="shared" si="77"/>
        <v>#DIV/0!</v>
      </c>
      <c r="W121" s="335" t="e">
        <f t="shared" si="77"/>
        <v>#DIV/0!</v>
      </c>
      <c r="X121" s="335" t="e">
        <f t="shared" si="77"/>
        <v>#DIV/0!</v>
      </c>
      <c r="Y121" s="335" t="e">
        <f t="shared" si="77"/>
        <v>#DIV/0!</v>
      </c>
      <c r="Z121" s="335" t="e">
        <f t="shared" si="77"/>
        <v>#DIV/0!</v>
      </c>
      <c r="AA121" s="335" t="e">
        <f t="shared" si="77"/>
        <v>#DIV/0!</v>
      </c>
      <c r="AB121" s="337" t="e">
        <f t="shared" si="77"/>
        <v>#DIV/0!</v>
      </c>
      <c r="AC121" s="37"/>
      <c r="AD121" s="335"/>
      <c r="AE121" s="335"/>
      <c r="AF121" s="337"/>
    </row>
    <row r="122" spans="1:32" x14ac:dyDescent="0.25">
      <c r="C122" s="139" t="s">
        <v>196</v>
      </c>
      <c r="D122" s="336">
        <f t="shared" ref="D122:AB122" si="78">IFERROR(D121/D14,0)</f>
        <v>0</v>
      </c>
      <c r="E122" s="336">
        <f t="shared" si="78"/>
        <v>0</v>
      </c>
      <c r="F122" s="336">
        <f t="shared" si="78"/>
        <v>0</v>
      </c>
      <c r="G122" s="336">
        <f t="shared" si="78"/>
        <v>0</v>
      </c>
      <c r="H122" s="336">
        <f t="shared" si="78"/>
        <v>0</v>
      </c>
      <c r="I122" s="336">
        <f t="shared" si="78"/>
        <v>0</v>
      </c>
      <c r="J122" s="336">
        <f t="shared" si="78"/>
        <v>0</v>
      </c>
      <c r="K122" s="336">
        <f t="shared" si="78"/>
        <v>0</v>
      </c>
      <c r="L122" s="336">
        <f t="shared" si="78"/>
        <v>0</v>
      </c>
      <c r="M122" s="336">
        <f t="shared" si="78"/>
        <v>0</v>
      </c>
      <c r="N122" s="336">
        <f t="shared" si="78"/>
        <v>0</v>
      </c>
      <c r="O122" s="336">
        <f t="shared" si="78"/>
        <v>0</v>
      </c>
      <c r="P122" s="336">
        <f t="shared" si="78"/>
        <v>0</v>
      </c>
      <c r="Q122" s="336">
        <f t="shared" si="78"/>
        <v>0</v>
      </c>
      <c r="R122" s="336">
        <f t="shared" si="78"/>
        <v>0</v>
      </c>
      <c r="S122" s="336">
        <f t="shared" si="78"/>
        <v>0</v>
      </c>
      <c r="T122" s="336">
        <f t="shared" si="78"/>
        <v>0</v>
      </c>
      <c r="U122" s="336">
        <f t="shared" si="78"/>
        <v>0</v>
      </c>
      <c r="V122" s="336">
        <f t="shared" si="78"/>
        <v>0</v>
      </c>
      <c r="W122" s="336">
        <f t="shared" si="78"/>
        <v>0</v>
      </c>
      <c r="X122" s="336">
        <f t="shared" si="78"/>
        <v>0</v>
      </c>
      <c r="Y122" s="336">
        <f t="shared" si="78"/>
        <v>0</v>
      </c>
      <c r="Z122" s="336">
        <f t="shared" si="78"/>
        <v>0</v>
      </c>
      <c r="AA122" s="336">
        <f t="shared" si="78"/>
        <v>0</v>
      </c>
      <c r="AB122" s="338">
        <f t="shared" si="78"/>
        <v>0</v>
      </c>
      <c r="AC122" s="37"/>
      <c r="AD122" s="336"/>
      <c r="AE122" s="336"/>
      <c r="AF122" s="338"/>
    </row>
    <row r="123" spans="1:32" x14ac:dyDescent="0.25">
      <c r="C123" s="139" t="s">
        <v>194</v>
      </c>
      <c r="D123" s="18">
        <f>IFERROR(D120/D122,0)</f>
        <v>0</v>
      </c>
      <c r="E123" s="18">
        <f t="shared" ref="E123:AB123" si="79">IFERROR(E120/E122,0)</f>
        <v>0</v>
      </c>
      <c r="F123" s="18">
        <f t="shared" si="79"/>
        <v>0</v>
      </c>
      <c r="G123" s="18">
        <f t="shared" si="79"/>
        <v>0</v>
      </c>
      <c r="H123" s="18">
        <f t="shared" si="79"/>
        <v>0</v>
      </c>
      <c r="I123" s="18">
        <f t="shared" si="79"/>
        <v>0</v>
      </c>
      <c r="J123" s="18">
        <f t="shared" si="79"/>
        <v>0</v>
      </c>
      <c r="K123" s="18">
        <f t="shared" si="79"/>
        <v>0</v>
      </c>
      <c r="L123" s="18">
        <f t="shared" si="79"/>
        <v>0</v>
      </c>
      <c r="M123" s="18">
        <f t="shared" si="79"/>
        <v>0</v>
      </c>
      <c r="N123" s="18">
        <f t="shared" si="79"/>
        <v>0</v>
      </c>
      <c r="O123" s="18">
        <f t="shared" si="79"/>
        <v>0</v>
      </c>
      <c r="P123" s="18">
        <f t="shared" si="79"/>
        <v>0</v>
      </c>
      <c r="Q123" s="18">
        <f t="shared" si="79"/>
        <v>0</v>
      </c>
      <c r="R123" s="18">
        <f t="shared" si="79"/>
        <v>0</v>
      </c>
      <c r="S123" s="18">
        <f t="shared" si="79"/>
        <v>0</v>
      </c>
      <c r="T123" s="18">
        <f t="shared" si="79"/>
        <v>0</v>
      </c>
      <c r="U123" s="18">
        <f t="shared" si="79"/>
        <v>0</v>
      </c>
      <c r="V123" s="18">
        <f t="shared" si="79"/>
        <v>0</v>
      </c>
      <c r="W123" s="18">
        <f t="shared" si="79"/>
        <v>0</v>
      </c>
      <c r="X123" s="18">
        <f t="shared" si="79"/>
        <v>0</v>
      </c>
      <c r="Y123" s="18">
        <f t="shared" si="79"/>
        <v>0</v>
      </c>
      <c r="Z123" s="18">
        <f t="shared" si="79"/>
        <v>0</v>
      </c>
      <c r="AA123" s="18">
        <f t="shared" si="79"/>
        <v>0</v>
      </c>
      <c r="AB123" s="29">
        <f t="shared" si="79"/>
        <v>0</v>
      </c>
      <c r="AC123" s="37"/>
      <c r="AD123" s="18"/>
      <c r="AE123" s="18"/>
      <c r="AF123" s="29"/>
    </row>
    <row r="124" spans="1:32" ht="15.75" thickBot="1" x14ac:dyDescent="0.3">
      <c r="C124" s="51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3"/>
      <c r="AD124" s="51"/>
      <c r="AE124" s="52"/>
      <c r="AF124" s="53"/>
    </row>
    <row r="128" spans="1:32" x14ac:dyDescent="0.25"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</row>
  </sheetData>
  <mergeCells count="2">
    <mergeCell ref="C100:P100"/>
    <mergeCell ref="F1:P1"/>
  </mergeCells>
  <pageMargins left="0.23622047244094491" right="0.23622047244094491" top="0.74803149606299213" bottom="0.74803149606299213" header="0.31496062992125984" footer="0.31496062992125984"/>
  <pageSetup paperSize="8" scale="49" fitToHeight="2" orientation="landscape" r:id="rId1"/>
  <rowBreaks count="1" manualBreakCount="1">
    <brk id="9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"/>
  <sheetViews>
    <sheetView workbookViewId="0">
      <selection activeCell="C17" sqref="C17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71E2DA-9A97-4ACD-A1DD-693763E6A7C1}"/>
</file>

<file path=customXml/itemProps2.xml><?xml version="1.0" encoding="utf-8"?>
<ds:datastoreItem xmlns:ds="http://schemas.openxmlformats.org/officeDocument/2006/customXml" ds:itemID="{899E4F2E-75F7-4658-996F-9EC00E40EBBC}"/>
</file>

<file path=customXml/itemProps3.xml><?xml version="1.0" encoding="utf-8"?>
<ds:datastoreItem xmlns:ds="http://schemas.openxmlformats.org/officeDocument/2006/customXml" ds:itemID="{BEDDE820-E2B6-45E3-BA41-32E7A9DB5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Input -&gt;</vt:lpstr>
      <vt:lpstr>Trading Input Sheet</vt:lpstr>
      <vt:lpstr>Calculation -&gt;</vt:lpstr>
      <vt:lpstr>Pre-Opening Cost</vt:lpstr>
      <vt:lpstr>Calculation Sheet (Trading)</vt:lpstr>
      <vt:lpstr>Calculation Sheet (Pre-Op)</vt:lpstr>
      <vt:lpstr>Output -&gt;</vt:lpstr>
      <vt:lpstr>Analysis</vt:lpstr>
      <vt:lpstr>Support -&gt;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Sheehan</dc:creator>
  <cp:lastModifiedBy>Helen McDaid</cp:lastModifiedBy>
  <cp:lastPrinted>2020-05-08T14:21:59Z</cp:lastPrinted>
  <dcterms:created xsi:type="dcterms:W3CDTF">2020-04-06T16:36:05Z</dcterms:created>
  <dcterms:modified xsi:type="dcterms:W3CDTF">2020-05-08T16:02:53Z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